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.0.40\буфер\3.2. Управление экономики, предпринимательства и инвестиционных проектов\Габуева Лиана\"/>
    </mc:Choice>
  </mc:AlternateContent>
  <bookViews>
    <workbookView xWindow="0" yWindow="0" windowWidth="25200" windowHeight="11385"/>
  </bookViews>
  <sheets>
    <sheet name="Лист1" sheetId="1" r:id="rId1"/>
  </sheets>
  <definedNames>
    <definedName name="_xlnm.Print_Titles" localSheetId="0">Лист1!$7:$10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G27" i="1"/>
  <c r="I26" i="1"/>
  <c r="G26" i="1"/>
  <c r="J27" i="1"/>
  <c r="J26" i="1"/>
  <c r="H27" i="1"/>
  <c r="H26" i="1"/>
  <c r="F26" i="1"/>
  <c r="E26" i="1"/>
  <c r="F27" i="1"/>
  <c r="E27" i="1"/>
  <c r="D26" i="1"/>
  <c r="D27" i="1"/>
  <c r="E78" i="1" l="1"/>
  <c r="F60" i="1"/>
  <c r="H60" i="1" s="1"/>
  <c r="E60" i="1"/>
  <c r="G60" i="1" s="1"/>
  <c r="I60" i="1" s="1"/>
  <c r="G30" i="1"/>
  <c r="I30" i="1" s="1"/>
  <c r="F30" i="1"/>
  <c r="H30" i="1" s="1"/>
  <c r="J30" i="1" s="1"/>
  <c r="E81" i="1"/>
  <c r="D78" i="1"/>
  <c r="F78" i="1"/>
  <c r="H78" i="1"/>
  <c r="C27" i="1" l="1"/>
  <c r="C26" i="1"/>
  <c r="F81" i="1" l="1"/>
  <c r="H81" i="1" s="1"/>
  <c r="J81" i="1" s="1"/>
  <c r="G81" i="1"/>
  <c r="I81" i="1" s="1"/>
  <c r="J78" i="1" l="1"/>
  <c r="H75" i="1"/>
  <c r="J75" i="1" s="1"/>
  <c r="G75" i="1"/>
  <c r="I75" i="1" s="1"/>
  <c r="F72" i="1"/>
  <c r="H72" i="1" s="1"/>
  <c r="J72" i="1" s="1"/>
  <c r="E72" i="1"/>
  <c r="G72" i="1" s="1"/>
  <c r="I72" i="1" s="1"/>
  <c r="J28" i="1"/>
  <c r="I28" i="1"/>
  <c r="H28" i="1"/>
  <c r="G28" i="1"/>
  <c r="F28" i="1"/>
  <c r="E28" i="1"/>
  <c r="D28" i="1"/>
  <c r="C28" i="1"/>
  <c r="I78" i="1" l="1"/>
  <c r="G78" i="1" l="1"/>
</calcChain>
</file>

<file path=xl/sharedStrings.xml><?xml version="1.0" encoding="utf-8"?>
<sst xmlns="http://schemas.openxmlformats.org/spreadsheetml/2006/main" count="301" uniqueCount="175">
  <si>
    <t>I. Институциональная структура муниципальных образований</t>
  </si>
  <si>
    <t>1.Количество муниципальных образований по субъекту РФ, всего</t>
  </si>
  <si>
    <t xml:space="preserve">в том числе по типам: </t>
  </si>
  <si>
    <t>муниципальные районы</t>
  </si>
  <si>
    <t>городские округа</t>
  </si>
  <si>
    <t>городские поселения</t>
  </si>
  <si>
    <t>внутригородская территория города федерального значения</t>
  </si>
  <si>
    <t xml:space="preserve">2.Количество муниципальных образований, имеющих утвержденные границы территорий </t>
  </si>
  <si>
    <t>3. Количество организаций, зарегистрированных на территории муниципальных образований, всего</t>
  </si>
  <si>
    <t>в том числе:</t>
  </si>
  <si>
    <t>количество организаций муниципальной формы собственности, всего</t>
  </si>
  <si>
    <t>3.1.Количество муниципальных унитарных предприятий</t>
  </si>
  <si>
    <t>II. Демографические показатели</t>
  </si>
  <si>
    <t>Численность населения на конец года</t>
  </si>
  <si>
    <t>Общий коэффициент рождаемости</t>
  </si>
  <si>
    <t>Общий коэффициент смертности</t>
  </si>
  <si>
    <t>Естественный прирост, снижение (-)</t>
  </si>
  <si>
    <t>III. Инвестиционная деятельность</t>
  </si>
  <si>
    <t>IV. Образование</t>
  </si>
  <si>
    <t>Доля муниципальных общеобразовательных учреждений, переведенных:</t>
  </si>
  <si>
    <t>на нормативное подушевое финансирование</t>
  </si>
  <si>
    <t>на новую систему оплаты труда, ориентированную на результат</t>
  </si>
  <si>
    <t>Численность учащихся, приходящихся на одного работающего в муниципальных общеобразовательных учреждениях - всего</t>
  </si>
  <si>
    <t>на одного учителя</t>
  </si>
  <si>
    <t>на одного прочего работающего в муниципальных общеобразовательных учреждениях (административно-управленческого, учебно-вспомогательного, младшего обслуживающего персонала, а также педагогических работников, не осуществляющих учебный процесс)</t>
  </si>
  <si>
    <t>Средняя наполняемость классов в муниципальных общеобразовательных учреждениях:</t>
  </si>
  <si>
    <t>в городских поселениях</t>
  </si>
  <si>
    <t>в сельской местности</t>
  </si>
  <si>
    <t>Доля детей в возрасте от 3 до 7 лет, получающих дошкольную образовательную услугу и (или) услугу по их содержанию в организациях различной организационно-правовой формы и формы собственности, в общей численности детей от 3 до 7 лет</t>
  </si>
  <si>
    <t>Удельный вес детей в возрасте 5 - 18 лет, получающих услуги по дополнительному образованию в организациях различной организационно- правовой формы и формы собственности</t>
  </si>
  <si>
    <t>Доля детей в возрасте от 5 до 7 лет, получающих дошкольные образовательные услуги</t>
  </si>
  <si>
    <t>V. Производство товаров и услуг</t>
  </si>
  <si>
    <t xml:space="preserve">Индекс производства </t>
  </si>
  <si>
    <t xml:space="preserve">VI. Доходы населения </t>
  </si>
  <si>
    <t>1.Оборот розничной торговли (без субъектов малого предпринимательства)</t>
  </si>
  <si>
    <t>1. Среднесписочная численность работников (без внешних совместителей) по организациям не относящимся к субъектам малого предпринимательства</t>
  </si>
  <si>
    <t>2. Численность безработных, зарегистрированных в органах службы занятости</t>
  </si>
  <si>
    <t>1. Объем работ, выполненных по виду деятельности "строительство" (Раздел F)</t>
  </si>
  <si>
    <t>Индекс производства по виду деятельности "строительство" (Раздел F)</t>
  </si>
  <si>
    <t>Индекс-дефлятор по объему работ, выполненных по виду деятельности "строительство" (Раздел F)</t>
  </si>
  <si>
    <t>Показатели</t>
  </si>
  <si>
    <t>Единица измерения</t>
  </si>
  <si>
    <t>единиц</t>
  </si>
  <si>
    <t>тыс. чел.</t>
  </si>
  <si>
    <t>чел. на 1000 населения</t>
  </si>
  <si>
    <t>млн. руб.</t>
  </si>
  <si>
    <t>% к предыдущему году</t>
  </si>
  <si>
    <t>%</t>
  </si>
  <si>
    <t>человек</t>
  </si>
  <si>
    <t xml:space="preserve"> руб.</t>
  </si>
  <si>
    <t>руб.</t>
  </si>
  <si>
    <t>тыс.  руб.</t>
  </si>
  <si>
    <t>к соответствующему периоду предыдущего года, %</t>
  </si>
  <si>
    <t xml:space="preserve">чел. </t>
  </si>
  <si>
    <t>чел.</t>
  </si>
  <si>
    <t>% к предыдущему году в сопоставимых ценах</t>
  </si>
  <si>
    <t>тыс.кв.м общей площади</t>
  </si>
  <si>
    <t>Прогноз</t>
  </si>
  <si>
    <t>1 вар.</t>
  </si>
  <si>
    <t xml:space="preserve">2 вар. </t>
  </si>
  <si>
    <t>2 вар.</t>
  </si>
  <si>
    <t>консервативный</t>
  </si>
  <si>
    <t>базовый</t>
  </si>
  <si>
    <t>общая площадь ветхого аварийного жилищного фонда</t>
  </si>
  <si>
    <t>1. Доходы, всего</t>
  </si>
  <si>
    <t>собственные доходы</t>
  </si>
  <si>
    <t>Налоги на прибыль, доходы</t>
  </si>
  <si>
    <t>налог на доходы физических лиц</t>
  </si>
  <si>
    <t>налоги и взносы на социальные нужды</t>
  </si>
  <si>
    <t>налоги на товары (работы, услуги), реализуемые н территории РФ</t>
  </si>
  <si>
    <t>тыс.кв.м</t>
  </si>
  <si>
    <t>1. Ввод в эксплуатацию жилых домов за счет всех источников финансирования</t>
  </si>
  <si>
    <t>2. Общая площадь муниципального жилищного фонда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</si>
  <si>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</si>
  <si>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</si>
  <si>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</si>
  <si>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 на имущество физических лиц</t>
  </si>
  <si>
    <t>Транспортный налог</t>
  </si>
  <si>
    <t>Земельный налог</t>
  </si>
  <si>
    <t>Налоги, сборы и регулярные платежи за пользование природными ресурсами</t>
  </si>
  <si>
    <t>Плата за негативное воздействие на окружающую среду</t>
  </si>
  <si>
    <t xml:space="preserve">Доходы от использования имущества, находящегося в муниципальной собственности </t>
  </si>
  <si>
    <t>Доходы от продажи материальных и нематериальных активов</t>
  </si>
  <si>
    <t>Доходы от реализации имущества, находящегося в муниципальный собственности</t>
  </si>
  <si>
    <t>2. Расходы, всего</t>
  </si>
  <si>
    <t>функционирование местных администраций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</si>
  <si>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</si>
  <si>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</si>
  <si>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</si>
  <si>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 ,СМИ</t>
  </si>
  <si>
    <t>Образование</t>
  </si>
  <si>
    <t>Социальная политика</t>
  </si>
  <si>
    <t>Дефицит (-), профицит (+) бюджета</t>
  </si>
  <si>
    <t>Использования имущества, находящегося в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</si>
  <si>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</si>
  <si>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</si>
  <si>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</si>
  <si>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Продажи имущества, находящегося в муниципальной и государственной собственности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</si>
  <si>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</si>
  <si>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</si>
  <si>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 (за исключением земельных участков автономных учреждений)</t>
  </si>
  <si>
    <t>тыс.руб.</t>
  </si>
  <si>
    <t>Индекс производства *</t>
  </si>
  <si>
    <t>Объем работ, выполненных по виду деятельности "Строительство"</t>
  </si>
  <si>
    <t>% к предыдущему году
в сопоставимых ценах</t>
  </si>
  <si>
    <t>Индекс физического объема платных услуг населению</t>
  </si>
  <si>
    <t>2. Объем платных услуг населению в ценах соответсвующего периода*</t>
  </si>
  <si>
    <t>3. Номинальная начисленная среднемесячная заработная плата работников организаций</t>
  </si>
  <si>
    <t>5. Просроченная задолженность по заработной плате</t>
  </si>
  <si>
    <t>индивидуальные жилые дома, построенные населением за свой счет и (или) с помощью кредитов</t>
  </si>
  <si>
    <t>% г/г</t>
  </si>
  <si>
    <t>VII. Труд и занятость</t>
  </si>
  <si>
    <t>Индекс физического объема инвестиций в основной капитал*</t>
  </si>
  <si>
    <t>Индекс-дефлятор инвестиций в основной капитал*</t>
  </si>
  <si>
    <t>Индекс промышленного производства*</t>
  </si>
  <si>
    <t>Индекс физического объема работ, выполненных по виду деятельности "Строительство"*</t>
  </si>
  <si>
    <t>Индекс-дефлятор по виду деятельности "Строительство"*</t>
  </si>
  <si>
    <t>Реальные располагаемые денежные доходы населения*</t>
  </si>
  <si>
    <t>Прожиточный минимум в среднем на душу населения (в среднем за год), в том числе по основным социально-демографическим группам населения:*</t>
  </si>
  <si>
    <t xml:space="preserve">VIII. Потребительский рынок </t>
  </si>
  <si>
    <t xml:space="preserve">IX. Рынок труда </t>
  </si>
  <si>
    <t xml:space="preserve">X. Жилищный фонд </t>
  </si>
  <si>
    <t>ХI. Из бюджета муниципальных образований (местный бюджет)</t>
  </si>
  <si>
    <t>трудоспособного населения*</t>
  </si>
  <si>
    <t>пенсионеров*</t>
  </si>
  <si>
    <t>детей*</t>
  </si>
  <si>
    <t>1. Среднемесячная начисленная заработная плата наемных работников в организациях, у индивидуальных предпринимателей и физических лиц (среднемесячный доход от трудовой деятельности)*</t>
  </si>
  <si>
    <t>2. Реальная заработная плата работников организаций*</t>
  </si>
  <si>
    <t>Индекс физического объема оборота розничной торговли*</t>
  </si>
  <si>
    <t>Индекс потребительских цен за период с начала года</t>
  </si>
  <si>
    <t>Индекс-дефлятор объема платных услуг населению*</t>
  </si>
  <si>
    <t xml:space="preserve">1.Объем инвестиций в основной капитал (без субъектов малого предпринимательства) </t>
  </si>
  <si>
    <t>Объем отгруженных товаров собственного производства, выполненных работ и услуг собственными силами*</t>
  </si>
  <si>
    <t xml:space="preserve">6. Средний размер назначенных месячных пенсий пенсионеров, состоящих на учете в Пенсионном фонде РФ </t>
  </si>
  <si>
    <t>Индекс-дефлятор оборота розничной торговли*</t>
  </si>
  <si>
    <t>-</t>
  </si>
  <si>
    <t>Оценка показателя</t>
  </si>
  <si>
    <t>Физическая культура и спорт</t>
  </si>
  <si>
    <t>Отчет</t>
  </si>
  <si>
    <t>2023 год</t>
  </si>
  <si>
    <t>2024 год</t>
  </si>
  <si>
    <t>2025 год</t>
  </si>
  <si>
    <t>2022 год</t>
  </si>
  <si>
    <t>2021 год</t>
  </si>
  <si>
    <t>сельские поселения</t>
  </si>
  <si>
    <t>Доля муниципальных общеобразовательных учреждений с числом учащихся на 3-й ступени обучения (10 - 11 классы) менее 150 человек в городской местности  в общем числе  муниципальных общеобразовательных учреждений</t>
  </si>
  <si>
    <t>4. Темп роста среднемесячной начисленной заработной платы наемных работников в организациях, у индивидуальных предпринимателей и физических лиц*</t>
  </si>
  <si>
    <t>104,,8</t>
  </si>
  <si>
    <t>3. Уровень безработицы( по методологии МОТ)</t>
  </si>
  <si>
    <t>Безвозмездные поступления</t>
  </si>
  <si>
    <t>Дотации от других бюджетов бюджетной системы РФ</t>
  </si>
  <si>
    <t xml:space="preserve">      в том числе: </t>
  </si>
  <si>
    <t xml:space="preserve">  дотации на выравнивание уровня бюджетной обеспеченности</t>
  </si>
  <si>
    <t xml:space="preserve">  дотации бюджетов городских округов на поддержку мер по   обеспечению сбалансированности бюджетов</t>
  </si>
  <si>
    <t xml:space="preserve">   прочие дотации бюджетам городских округов</t>
  </si>
  <si>
    <t>Субвенции от других бюджетов бюджетной системы РФ</t>
  </si>
  <si>
    <t>Субсидии от других бюджетов бюджетной системы РФ</t>
  </si>
  <si>
    <t>Иные межбюджетные трансферты</t>
  </si>
  <si>
    <t>Общегосударственные вопросы</t>
  </si>
  <si>
    <t xml:space="preserve">Постановлением администрации местного самоуправления г.Владикавказа </t>
  </si>
  <si>
    <t>от _____________2022 г. №____</t>
  </si>
  <si>
    <t xml:space="preserve"> Основные показатели прогноза социально-экономического развития муниуипального образования г.Владикавказ на 2023 год и на плановый период 2024 и 2025 годов  </t>
  </si>
  <si>
    <t>Одобрены</t>
  </si>
  <si>
    <t>млн руб.</t>
  </si>
  <si>
    <t xml:space="preserve">Доходы, полученные от: 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</si>
  <si>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</si>
  <si>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</si>
  <si>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Задолженность и перерасчеты по отмененным налогам</t>
  </si>
  <si>
    <t>Государственная пошлина</t>
  </si>
  <si>
    <t>РАЗДЕЛ D. ОБЕСПЕЧЕНИЕ ЭЛЕКТРИЧЕСКОЙ ЭНЕРГИЕЙ, ГАЗОМ И ПАРОМ; КОНДИЦИОНИРОВАНИЕ ВОЗДУХА</t>
  </si>
  <si>
    <t>РАЗДЕЛ E. ВОДОСНАБЖЕНИЕ; ВОДООТВЕДЕНИЕ, ОРГАНИЗАЦИЯ СБОРА И УТИЛИЗАЦИИ ОТХОДОВ, ДЕЯТЕЛЬНОСТЬ ПО ЛИКВИДАЦИИ ЗАГРЯЗНЕНИЙ</t>
  </si>
  <si>
    <t>РАЗДЕЛ F. СТРОИТЕЛЬСТВО</t>
  </si>
  <si>
    <t>РАЗДЕЛ В.  ДОБЫЧА ПОЛЕЗНЫХ ИСКОПАЕМЫХ</t>
  </si>
  <si>
    <t>РАЗДЕЛ C. ОБРАБАТЫВАЮЩИЕ ПРОИЗВОДСТВА</t>
  </si>
  <si>
    <t>XII. Эффективность использования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</si>
</sst>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164" fontId="2" fillId="0" borderId="0" xfId="0" applyNumberFormat="1" applyFont="1" applyFill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top" wrapText="1"/>
    </xf>
    <xf numFmtId="165" fontId="2" fillId="0" borderId="1" xfId="1" quotePrefix="1" applyNumberFormat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abSelected="1" view="pageBreakPreview" zoomScale="90" zoomScaleNormal="90" zoomScaleSheetLayoutView="90" workbookViewId="0">
      <pane xSplit="2" ySplit="10" topLeftCell="C71" activePane="bottomRight" state="frozen"/>
      <selection pane="topRight" activeCell="C1" sqref="C1"/>
      <selection pane="bottomLeft" activeCell="A11" sqref="A11"/>
      <selection pane="bottomRight" activeCell="G49" sqref="G49"/>
    </sheetView>
  </sheetViews>
  <sheetFormatPr defaultRowHeight="16.5" x14ac:dyDescent="0.25"/>
  <cols>
    <col min="1" max="1" width="64.5703125" style="1" customWidth="1"/>
    <col min="2" max="2" width="20.85546875" style="1" customWidth="1"/>
    <col min="3" max="3" width="12.7109375" style="21" customWidth="1"/>
    <col min="4" max="4" width="15.140625" style="21" customWidth="1"/>
    <col min="5" max="5" width="18.85546875" style="21" customWidth="1"/>
    <col min="6" max="6" width="14.85546875" style="21" customWidth="1"/>
    <col min="7" max="7" width="19.85546875" style="21" customWidth="1"/>
    <col min="8" max="8" width="13.42578125" style="21" customWidth="1"/>
    <col min="9" max="9" width="19.28515625" style="21" customWidth="1"/>
    <col min="10" max="10" width="14.7109375" style="21" customWidth="1"/>
    <col min="11" max="16384" width="9.140625" style="1"/>
  </cols>
  <sheetData>
    <row r="1" spans="1:10" x14ac:dyDescent="0.25">
      <c r="A1" s="25"/>
      <c r="B1" s="26"/>
      <c r="C1" s="4"/>
      <c r="D1" s="4"/>
      <c r="E1" s="4"/>
      <c r="F1" s="4"/>
      <c r="G1" s="4"/>
      <c r="H1" s="41" t="s">
        <v>162</v>
      </c>
      <c r="I1" s="41"/>
      <c r="J1" s="41"/>
    </row>
    <row r="2" spans="1:10" ht="66" customHeight="1" x14ac:dyDescent="0.25">
      <c r="A2" s="25"/>
      <c r="B2" s="26"/>
      <c r="C2" s="4"/>
      <c r="D2" s="4"/>
      <c r="E2" s="4"/>
      <c r="F2" s="4"/>
      <c r="G2" s="4"/>
      <c r="H2" s="48" t="s">
        <v>159</v>
      </c>
      <c r="I2" s="48"/>
      <c r="J2" s="48"/>
    </row>
    <row r="3" spans="1:10" ht="26.25" customHeight="1" x14ac:dyDescent="0.25">
      <c r="A3" s="25"/>
      <c r="B3" s="26"/>
      <c r="C3" s="4"/>
      <c r="D3" s="4"/>
      <c r="E3" s="4"/>
      <c r="F3" s="4"/>
      <c r="G3" s="4"/>
      <c r="H3" s="41" t="s">
        <v>160</v>
      </c>
      <c r="I3" s="41"/>
      <c r="J3" s="41"/>
    </row>
    <row r="4" spans="1:10" ht="19.5" customHeight="1" x14ac:dyDescent="0.25">
      <c r="A4" s="25"/>
      <c r="B4" s="26"/>
      <c r="C4" s="4"/>
      <c r="D4" s="4"/>
      <c r="E4" s="4"/>
      <c r="F4" s="4"/>
      <c r="G4" s="4"/>
      <c r="H4" s="4"/>
      <c r="I4" s="4"/>
      <c r="J4" s="4"/>
    </row>
    <row r="5" spans="1:10" x14ac:dyDescent="0.25">
      <c r="A5" s="47" t="s">
        <v>161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25"/>
      <c r="B6" s="25"/>
    </row>
    <row r="7" spans="1:10" ht="16.5" customHeight="1" x14ac:dyDescent="0.25">
      <c r="A7" s="45" t="s">
        <v>40</v>
      </c>
      <c r="B7" s="46" t="s">
        <v>41</v>
      </c>
      <c r="C7" s="42" t="s">
        <v>138</v>
      </c>
      <c r="D7" s="42" t="s">
        <v>136</v>
      </c>
      <c r="E7" s="43" t="s">
        <v>57</v>
      </c>
      <c r="F7" s="43"/>
      <c r="G7" s="43"/>
      <c r="H7" s="43"/>
      <c r="I7" s="43"/>
      <c r="J7" s="43"/>
    </row>
    <row r="8" spans="1:10" ht="16.5" customHeight="1" x14ac:dyDescent="0.25">
      <c r="A8" s="45"/>
      <c r="B8" s="46"/>
      <c r="C8" s="42"/>
      <c r="D8" s="42"/>
      <c r="E8" s="44" t="s">
        <v>139</v>
      </c>
      <c r="F8" s="44"/>
      <c r="G8" s="43" t="s">
        <v>140</v>
      </c>
      <c r="H8" s="43"/>
      <c r="I8" s="43" t="s">
        <v>141</v>
      </c>
      <c r="J8" s="43"/>
    </row>
    <row r="9" spans="1:10" x14ac:dyDescent="0.25">
      <c r="A9" s="45"/>
      <c r="B9" s="46"/>
      <c r="C9" s="42"/>
      <c r="D9" s="42"/>
      <c r="E9" s="5" t="s">
        <v>61</v>
      </c>
      <c r="F9" s="5" t="s">
        <v>62</v>
      </c>
      <c r="G9" s="5" t="s">
        <v>61</v>
      </c>
      <c r="H9" s="5" t="s">
        <v>62</v>
      </c>
      <c r="I9" s="5" t="s">
        <v>61</v>
      </c>
      <c r="J9" s="5" t="s">
        <v>62</v>
      </c>
    </row>
    <row r="10" spans="1:10" x14ac:dyDescent="0.25">
      <c r="A10" s="45"/>
      <c r="B10" s="46"/>
      <c r="C10" s="6" t="s">
        <v>143</v>
      </c>
      <c r="D10" s="6" t="s">
        <v>142</v>
      </c>
      <c r="E10" s="7" t="s">
        <v>58</v>
      </c>
      <c r="F10" s="8" t="s">
        <v>59</v>
      </c>
      <c r="G10" s="8" t="s">
        <v>58</v>
      </c>
      <c r="H10" s="8" t="s">
        <v>60</v>
      </c>
      <c r="I10" s="7" t="s">
        <v>58</v>
      </c>
      <c r="J10" s="8" t="s">
        <v>59</v>
      </c>
    </row>
    <row r="11" spans="1:10" ht="33" x14ac:dyDescent="0.25">
      <c r="A11" s="27" t="s">
        <v>0</v>
      </c>
      <c r="B11" s="28"/>
      <c r="C11" s="9"/>
      <c r="D11" s="9"/>
      <c r="E11" s="9"/>
      <c r="F11" s="9"/>
      <c r="G11" s="9"/>
      <c r="H11" s="9"/>
      <c r="I11" s="9"/>
      <c r="J11" s="9"/>
    </row>
    <row r="12" spans="1:10" s="2" customFormat="1" ht="33" x14ac:dyDescent="0.25">
      <c r="A12" s="29" t="s">
        <v>1</v>
      </c>
      <c r="B12" s="30"/>
      <c r="C12" s="10"/>
      <c r="D12" s="10"/>
      <c r="E12" s="10"/>
      <c r="F12" s="10"/>
      <c r="G12" s="10"/>
      <c r="H12" s="10"/>
      <c r="I12" s="10"/>
      <c r="J12" s="10"/>
    </row>
    <row r="13" spans="1:10" s="2" customFormat="1" x14ac:dyDescent="0.25">
      <c r="A13" s="29" t="s">
        <v>2</v>
      </c>
      <c r="B13" s="30"/>
      <c r="C13" s="10"/>
      <c r="D13" s="10"/>
      <c r="E13" s="10"/>
      <c r="F13" s="10"/>
      <c r="G13" s="10"/>
      <c r="H13" s="10"/>
      <c r="I13" s="10"/>
      <c r="J13" s="10"/>
    </row>
    <row r="14" spans="1:10" s="2" customFormat="1" x14ac:dyDescent="0.25">
      <c r="A14" s="29" t="s">
        <v>3</v>
      </c>
      <c r="B14" s="30" t="s">
        <v>42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x14ac:dyDescent="0.25">
      <c r="A15" s="31" t="s">
        <v>4</v>
      </c>
      <c r="B15" s="32" t="s">
        <v>42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</row>
    <row r="16" spans="1:10" x14ac:dyDescent="0.25">
      <c r="A16" s="31" t="s">
        <v>5</v>
      </c>
      <c r="B16" s="32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x14ac:dyDescent="0.25">
      <c r="A17" s="31" t="s">
        <v>144</v>
      </c>
      <c r="B17" s="32" t="s">
        <v>42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31" t="s">
        <v>6</v>
      </c>
      <c r="B18" s="32" t="s">
        <v>42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ht="33" x14ac:dyDescent="0.25">
      <c r="A19" s="31" t="s">
        <v>7</v>
      </c>
      <c r="B19" s="32" t="s">
        <v>42</v>
      </c>
      <c r="C19" s="12">
        <v>1</v>
      </c>
      <c r="D19" s="12">
        <v>1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</row>
    <row r="20" spans="1:10" ht="33" x14ac:dyDescent="0.25">
      <c r="A20" s="31" t="s">
        <v>8</v>
      </c>
      <c r="B20" s="32" t="s">
        <v>42</v>
      </c>
      <c r="C20" s="12">
        <v>5461</v>
      </c>
      <c r="D20" s="12">
        <v>5579</v>
      </c>
      <c r="E20" s="12">
        <v>5468</v>
      </c>
      <c r="F20" s="12">
        <v>5600</v>
      </c>
      <c r="G20" s="12">
        <v>5688</v>
      </c>
      <c r="H20" s="12">
        <v>5688</v>
      </c>
      <c r="I20" s="12">
        <v>5670</v>
      </c>
      <c r="J20" s="12">
        <v>5670</v>
      </c>
    </row>
    <row r="21" spans="1:10" x14ac:dyDescent="0.25">
      <c r="A21" s="31" t="s">
        <v>9</v>
      </c>
      <c r="B21" s="32"/>
      <c r="C21" s="12"/>
      <c r="D21" s="12"/>
      <c r="E21" s="12"/>
      <c r="F21" s="12"/>
      <c r="G21" s="12"/>
      <c r="H21" s="12"/>
      <c r="I21" s="12"/>
      <c r="J21" s="12"/>
    </row>
    <row r="22" spans="1:10" ht="33" x14ac:dyDescent="0.25">
      <c r="A22" s="31" t="s">
        <v>10</v>
      </c>
      <c r="B22" s="32" t="s">
        <v>42</v>
      </c>
      <c r="C22" s="12">
        <v>166</v>
      </c>
      <c r="D22" s="12">
        <v>164</v>
      </c>
      <c r="E22" s="12">
        <v>163</v>
      </c>
      <c r="F22" s="12">
        <v>163</v>
      </c>
      <c r="G22" s="12">
        <v>159</v>
      </c>
      <c r="H22" s="12">
        <v>159</v>
      </c>
      <c r="I22" s="12">
        <v>157</v>
      </c>
      <c r="J22" s="12">
        <v>157</v>
      </c>
    </row>
    <row r="23" spans="1:10" x14ac:dyDescent="0.25">
      <c r="A23" s="31" t="s">
        <v>11</v>
      </c>
      <c r="B23" s="32" t="s">
        <v>42</v>
      </c>
      <c r="C23" s="12">
        <v>13</v>
      </c>
      <c r="D23" s="12">
        <v>12</v>
      </c>
      <c r="E23" s="12">
        <v>10</v>
      </c>
      <c r="F23" s="12">
        <v>10</v>
      </c>
      <c r="G23" s="12">
        <v>8</v>
      </c>
      <c r="H23" s="12">
        <v>8</v>
      </c>
      <c r="I23" s="12">
        <v>5</v>
      </c>
      <c r="J23" s="12">
        <v>5</v>
      </c>
    </row>
    <row r="24" spans="1:10" x14ac:dyDescent="0.25">
      <c r="A24" s="27" t="s">
        <v>12</v>
      </c>
      <c r="B24" s="3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s="31" t="s">
        <v>13</v>
      </c>
      <c r="B25" s="32" t="s">
        <v>43</v>
      </c>
      <c r="C25" s="12">
        <v>316.10000000000002</v>
      </c>
      <c r="D25" s="12">
        <v>315</v>
      </c>
      <c r="E25" s="12">
        <v>314</v>
      </c>
      <c r="F25" s="12">
        <v>314.5</v>
      </c>
      <c r="G25" s="12">
        <v>313.7</v>
      </c>
      <c r="H25" s="12">
        <v>314.3</v>
      </c>
      <c r="I25" s="12">
        <v>312.39999999999998</v>
      </c>
      <c r="J25" s="12">
        <v>314.5</v>
      </c>
    </row>
    <row r="26" spans="1:10" ht="33" x14ac:dyDescent="0.25">
      <c r="A26" s="31" t="s">
        <v>14</v>
      </c>
      <c r="B26" s="32" t="s">
        <v>44</v>
      </c>
      <c r="C26" s="12">
        <f>3673/317498*1000</f>
        <v>11.568576809932662</v>
      </c>
      <c r="D26" s="12">
        <f>3624/316228*1000</f>
        <v>11.460085760906688</v>
      </c>
      <c r="E26" s="12">
        <f>3400/316028*1000</f>
        <v>10.758540382497753</v>
      </c>
      <c r="F26" s="12">
        <f>3590/316128*1000</f>
        <v>11.356159530316834</v>
      </c>
      <c r="G26" s="12">
        <f>3370/315990*1000</f>
        <v>10.664894458685401</v>
      </c>
      <c r="H26" s="12">
        <f>3552/316128*1000</f>
        <v>11.235955056179774</v>
      </c>
      <c r="I26" s="12">
        <f>3320/316000*1000</f>
        <v>10.506329113924052</v>
      </c>
      <c r="J26" s="12">
        <f>3490/316128*1000</f>
        <v>11.039831966798259</v>
      </c>
    </row>
    <row r="27" spans="1:10" ht="33" x14ac:dyDescent="0.25">
      <c r="A27" s="31" t="s">
        <v>15</v>
      </c>
      <c r="B27" s="32" t="s">
        <v>44</v>
      </c>
      <c r="C27" s="12">
        <f>4610/317498*1000</f>
        <v>14.519776502529151</v>
      </c>
      <c r="D27" s="12">
        <f>4468/316228*1000</f>
        <v>14.129046131272373</v>
      </c>
      <c r="E27" s="12">
        <f>4468/316228*1000</f>
        <v>14.129046131272373</v>
      </c>
      <c r="F27" s="12">
        <f>4420/316128*1000</f>
        <v>13.981678307521005</v>
      </c>
      <c r="G27" s="12">
        <f>4420/315990*1000</f>
        <v>13.987784423557708</v>
      </c>
      <c r="H27" s="12">
        <f>4392/316128*1000</f>
        <v>13.893106589735803</v>
      </c>
      <c r="I27" s="12">
        <f>4330/316000*1000</f>
        <v>13.702531645569621</v>
      </c>
      <c r="J27" s="12">
        <f>4300/316128*1000</f>
        <v>13.602085231298714</v>
      </c>
    </row>
    <row r="28" spans="1:10" ht="33" x14ac:dyDescent="0.25">
      <c r="A28" s="31" t="s">
        <v>16</v>
      </c>
      <c r="B28" s="32" t="s">
        <v>44</v>
      </c>
      <c r="C28" s="12">
        <f>C26-C27</f>
        <v>-2.9511996925964894</v>
      </c>
      <c r="D28" s="12">
        <f t="shared" ref="D28" si="0">D26-D27</f>
        <v>-2.668960370365685</v>
      </c>
      <c r="E28" s="12">
        <f>E26-E27</f>
        <v>-3.3705057487746206</v>
      </c>
      <c r="F28" s="12">
        <f t="shared" ref="F28:J28" si="1">F26-F27</f>
        <v>-2.6255187772041708</v>
      </c>
      <c r="G28" s="12">
        <f t="shared" si="1"/>
        <v>-3.3228899648723065</v>
      </c>
      <c r="H28" s="12">
        <f t="shared" si="1"/>
        <v>-2.6571515335560285</v>
      </c>
      <c r="I28" s="12">
        <f t="shared" si="1"/>
        <v>-3.1962025316455698</v>
      </c>
      <c r="J28" s="12">
        <f t="shared" si="1"/>
        <v>-2.5622532645004554</v>
      </c>
    </row>
    <row r="29" spans="1:10" x14ac:dyDescent="0.25">
      <c r="A29" s="27" t="s">
        <v>17</v>
      </c>
      <c r="B29" s="32"/>
      <c r="C29" s="12"/>
      <c r="D29" s="12"/>
      <c r="E29" s="12"/>
      <c r="F29" s="12"/>
      <c r="G29" s="12"/>
      <c r="H29" s="12"/>
      <c r="I29" s="12"/>
      <c r="J29" s="12"/>
    </row>
    <row r="30" spans="1:10" ht="33" x14ac:dyDescent="0.25">
      <c r="A30" s="29" t="s">
        <v>131</v>
      </c>
      <c r="B30" s="32" t="s">
        <v>163</v>
      </c>
      <c r="C30" s="12">
        <v>11256.5</v>
      </c>
      <c r="D30" s="12">
        <v>12607.3</v>
      </c>
      <c r="E30" s="12">
        <v>13111</v>
      </c>
      <c r="F30" s="12">
        <f>D30*F31*F32/100/100</f>
        <v>13249.1628576</v>
      </c>
      <c r="G30" s="12">
        <f>E30*G31*G32/100/100</f>
        <v>14675.968293000002</v>
      </c>
      <c r="H30" s="12">
        <f>F30*H31*H32/100/100</f>
        <v>15499.97039133766</v>
      </c>
      <c r="I30" s="12">
        <f>G30*I31*I32/100/100</f>
        <v>17611.98380582441</v>
      </c>
      <c r="J30" s="12">
        <f>H30*J31*J32/100/100</f>
        <v>18761.784160490752</v>
      </c>
    </row>
    <row r="31" spans="1:10" ht="49.5" x14ac:dyDescent="0.25">
      <c r="A31" s="33" t="s">
        <v>112</v>
      </c>
      <c r="B31" s="32" t="s">
        <v>46</v>
      </c>
      <c r="C31" s="12">
        <v>111.5</v>
      </c>
      <c r="D31" s="13">
        <v>100.5</v>
      </c>
      <c r="E31" s="12">
        <v>97.1</v>
      </c>
      <c r="F31" s="13">
        <v>98.4</v>
      </c>
      <c r="G31" s="13">
        <v>105.9</v>
      </c>
      <c r="H31" s="13">
        <v>111.1</v>
      </c>
      <c r="I31" s="13">
        <v>114.4</v>
      </c>
      <c r="J31" s="13">
        <v>115.5</v>
      </c>
    </row>
    <row r="32" spans="1:10" x14ac:dyDescent="0.25">
      <c r="A32" s="33" t="s">
        <v>113</v>
      </c>
      <c r="B32" s="30" t="s">
        <v>110</v>
      </c>
      <c r="C32" s="12">
        <v>100.9</v>
      </c>
      <c r="D32" s="13">
        <v>111.4</v>
      </c>
      <c r="E32" s="13">
        <v>107.1</v>
      </c>
      <c r="F32" s="13">
        <v>106.8</v>
      </c>
      <c r="G32" s="13">
        <v>105.7</v>
      </c>
      <c r="H32" s="13">
        <v>105.3</v>
      </c>
      <c r="I32" s="13">
        <v>104.9</v>
      </c>
      <c r="J32" s="13">
        <v>104.8</v>
      </c>
    </row>
    <row r="33" spans="1:10" x14ac:dyDescent="0.25">
      <c r="A33" s="27" t="s">
        <v>18</v>
      </c>
      <c r="B33" s="32"/>
      <c r="C33" s="12"/>
      <c r="D33" s="12"/>
      <c r="E33" s="12"/>
      <c r="F33" s="12"/>
      <c r="G33" s="12"/>
      <c r="H33" s="12"/>
      <c r="I33" s="12"/>
      <c r="J33" s="12"/>
    </row>
    <row r="34" spans="1:10" ht="33" x14ac:dyDescent="0.25">
      <c r="A34" s="31" t="s">
        <v>19</v>
      </c>
      <c r="B34" s="32"/>
      <c r="C34" s="12"/>
      <c r="D34" s="12"/>
      <c r="E34" s="12"/>
      <c r="F34" s="12"/>
      <c r="G34" s="12"/>
      <c r="H34" s="12"/>
      <c r="I34" s="12"/>
      <c r="J34" s="12"/>
    </row>
    <row r="35" spans="1:10" x14ac:dyDescent="0.25">
      <c r="A35" s="31" t="s">
        <v>20</v>
      </c>
      <c r="B35" s="32" t="s">
        <v>47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33" x14ac:dyDescent="0.25">
      <c r="A36" s="31" t="s">
        <v>21</v>
      </c>
      <c r="B36" s="32" t="s">
        <v>47</v>
      </c>
      <c r="C36" s="12">
        <v>100</v>
      </c>
      <c r="D36" s="12">
        <v>100</v>
      </c>
      <c r="E36" s="12">
        <v>100</v>
      </c>
      <c r="F36" s="12">
        <v>100</v>
      </c>
      <c r="G36" s="12">
        <v>100</v>
      </c>
      <c r="H36" s="12">
        <v>100</v>
      </c>
      <c r="I36" s="12">
        <v>100</v>
      </c>
      <c r="J36" s="12">
        <v>100</v>
      </c>
    </row>
    <row r="37" spans="1:10" ht="76.5" customHeight="1" x14ac:dyDescent="0.25">
      <c r="A37" s="31" t="s">
        <v>145</v>
      </c>
      <c r="B37" s="32" t="s">
        <v>47</v>
      </c>
      <c r="C37" s="12">
        <v>90</v>
      </c>
      <c r="D37" s="12">
        <v>90</v>
      </c>
      <c r="E37" s="12">
        <v>89.9</v>
      </c>
      <c r="F37" s="12">
        <v>89.6</v>
      </c>
      <c r="G37" s="12">
        <v>89.7</v>
      </c>
      <c r="H37" s="12">
        <v>89.5</v>
      </c>
      <c r="I37" s="12">
        <v>89.5</v>
      </c>
      <c r="J37" s="12">
        <v>89.4</v>
      </c>
    </row>
    <row r="38" spans="1:10" ht="49.5" x14ac:dyDescent="0.25">
      <c r="A38" s="31" t="s">
        <v>22</v>
      </c>
      <c r="B38" s="32" t="s">
        <v>48</v>
      </c>
      <c r="C38" s="12">
        <v>12.03</v>
      </c>
      <c r="D38" s="12">
        <v>11.2</v>
      </c>
      <c r="E38" s="12">
        <v>11.1</v>
      </c>
      <c r="F38" s="12">
        <v>11</v>
      </c>
      <c r="G38" s="12">
        <v>10.9</v>
      </c>
      <c r="H38" s="12">
        <v>10.8</v>
      </c>
      <c r="I38" s="12">
        <v>10.5</v>
      </c>
      <c r="J38" s="12">
        <v>10</v>
      </c>
    </row>
    <row r="39" spans="1:10" x14ac:dyDescent="0.25">
      <c r="A39" s="31" t="s">
        <v>9</v>
      </c>
      <c r="B39" s="32"/>
      <c r="C39" s="12"/>
      <c r="D39" s="12"/>
      <c r="E39" s="12"/>
      <c r="F39" s="12"/>
      <c r="G39" s="12"/>
      <c r="H39" s="12"/>
      <c r="I39" s="12"/>
      <c r="J39" s="12"/>
    </row>
    <row r="40" spans="1:10" x14ac:dyDescent="0.25">
      <c r="A40" s="31" t="s">
        <v>23</v>
      </c>
      <c r="B40" s="32"/>
      <c r="C40" s="12">
        <v>17.899999999999999</v>
      </c>
      <c r="D40" s="12">
        <v>18.2</v>
      </c>
      <c r="E40" s="12">
        <v>17</v>
      </c>
      <c r="F40" s="12">
        <v>16.5</v>
      </c>
      <c r="G40" s="12">
        <v>16</v>
      </c>
      <c r="H40" s="12">
        <v>15.5</v>
      </c>
      <c r="I40" s="12">
        <v>15</v>
      </c>
      <c r="J40" s="12">
        <v>14.5</v>
      </c>
    </row>
    <row r="41" spans="1:10" ht="82.5" x14ac:dyDescent="0.25">
      <c r="A41" s="31" t="s">
        <v>24</v>
      </c>
      <c r="B41" s="32" t="s">
        <v>48</v>
      </c>
      <c r="C41" s="12">
        <v>38.04</v>
      </c>
      <c r="D41" s="12">
        <v>35</v>
      </c>
      <c r="E41" s="12">
        <v>34.5</v>
      </c>
      <c r="F41" s="12">
        <v>34</v>
      </c>
      <c r="G41" s="12">
        <v>33.5</v>
      </c>
      <c r="H41" s="12">
        <v>33</v>
      </c>
      <c r="I41" s="12">
        <v>32.5</v>
      </c>
      <c r="J41" s="12">
        <v>32</v>
      </c>
    </row>
    <row r="42" spans="1:10" ht="33" x14ac:dyDescent="0.25">
      <c r="A42" s="31" t="s">
        <v>25</v>
      </c>
      <c r="B42" s="32" t="s">
        <v>48</v>
      </c>
      <c r="C42" s="12">
        <v>30.2</v>
      </c>
      <c r="D42" s="12">
        <v>30.45</v>
      </c>
      <c r="E42" s="12">
        <v>30</v>
      </c>
      <c r="F42" s="12">
        <v>29</v>
      </c>
      <c r="G42" s="12">
        <v>28</v>
      </c>
      <c r="H42" s="12">
        <v>27</v>
      </c>
      <c r="I42" s="12">
        <v>26</v>
      </c>
      <c r="J42" s="12">
        <v>25</v>
      </c>
    </row>
    <row r="43" spans="1:10" x14ac:dyDescent="0.25">
      <c r="A43" s="31" t="s">
        <v>26</v>
      </c>
      <c r="B43" s="32" t="s">
        <v>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</row>
    <row r="44" spans="1:10" x14ac:dyDescent="0.25">
      <c r="A44" s="31" t="s">
        <v>27</v>
      </c>
      <c r="B44" s="32" t="s">
        <v>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ht="82.5" x14ac:dyDescent="0.25">
      <c r="A45" s="31" t="s">
        <v>28</v>
      </c>
      <c r="B45" s="32" t="s">
        <v>47</v>
      </c>
      <c r="C45" s="12">
        <v>97.5</v>
      </c>
      <c r="D45" s="12">
        <v>97.6</v>
      </c>
      <c r="E45" s="12">
        <v>97.8</v>
      </c>
      <c r="F45" s="12">
        <v>98</v>
      </c>
      <c r="G45" s="12">
        <v>98.2</v>
      </c>
      <c r="H45" s="12">
        <v>98.4</v>
      </c>
      <c r="I45" s="12">
        <v>98.6</v>
      </c>
      <c r="J45" s="12">
        <v>98.8</v>
      </c>
    </row>
    <row r="46" spans="1:10" ht="78" customHeight="1" x14ac:dyDescent="0.25">
      <c r="A46" s="31" t="s">
        <v>29</v>
      </c>
      <c r="B46" s="32" t="s">
        <v>47</v>
      </c>
      <c r="C46" s="12">
        <v>75</v>
      </c>
      <c r="D46" s="12">
        <v>77</v>
      </c>
      <c r="E46" s="12">
        <v>77.3</v>
      </c>
      <c r="F46" s="12">
        <v>77.5</v>
      </c>
      <c r="G46" s="12">
        <v>77.599999999999994</v>
      </c>
      <c r="H46" s="12">
        <v>77.7</v>
      </c>
      <c r="I46" s="12">
        <v>77.8</v>
      </c>
      <c r="J46" s="12">
        <v>77.900000000000006</v>
      </c>
    </row>
    <row r="47" spans="1:10" ht="33" x14ac:dyDescent="0.25">
      <c r="A47" s="31" t="s">
        <v>30</v>
      </c>
      <c r="B47" s="32" t="s">
        <v>47</v>
      </c>
      <c r="C47" s="12">
        <v>98.6</v>
      </c>
      <c r="D47" s="12">
        <v>98.8</v>
      </c>
      <c r="E47" s="12">
        <v>100</v>
      </c>
      <c r="F47" s="12">
        <v>100</v>
      </c>
      <c r="G47" s="12">
        <v>100</v>
      </c>
      <c r="H47" s="12">
        <v>100</v>
      </c>
      <c r="I47" s="12">
        <v>100</v>
      </c>
      <c r="J47" s="12">
        <v>100</v>
      </c>
    </row>
    <row r="48" spans="1:10" x14ac:dyDescent="0.25">
      <c r="A48" s="27" t="s">
        <v>31</v>
      </c>
      <c r="B48" s="32"/>
      <c r="C48" s="13"/>
      <c r="D48" s="13"/>
      <c r="E48" s="13"/>
      <c r="F48" s="13"/>
      <c r="G48" s="13"/>
      <c r="H48" s="13"/>
      <c r="I48" s="13"/>
      <c r="J48" s="13"/>
    </row>
    <row r="49" spans="1:10" ht="33" x14ac:dyDescent="0.25">
      <c r="A49" s="31" t="s">
        <v>132</v>
      </c>
      <c r="B49" s="32" t="s">
        <v>163</v>
      </c>
      <c r="C49" s="12">
        <v>29689.5</v>
      </c>
      <c r="D49" s="14">
        <v>28509.8</v>
      </c>
      <c r="E49" s="14">
        <v>29365.1</v>
      </c>
      <c r="F49" s="12">
        <v>30163.4</v>
      </c>
      <c r="G49" s="13">
        <v>30539.7</v>
      </c>
      <c r="H49" s="12">
        <v>31973.200000000001</v>
      </c>
      <c r="I49" s="12">
        <v>32066.7</v>
      </c>
      <c r="J49" s="12">
        <v>33827.699999999997</v>
      </c>
    </row>
    <row r="50" spans="1:10" ht="82.5" x14ac:dyDescent="0.25">
      <c r="A50" s="33" t="s">
        <v>114</v>
      </c>
      <c r="B50" s="30" t="s">
        <v>104</v>
      </c>
      <c r="C50" s="13">
        <v>144.80000000000001</v>
      </c>
      <c r="D50" s="13">
        <v>96.9</v>
      </c>
      <c r="E50" s="13">
        <v>100.7</v>
      </c>
      <c r="F50" s="13">
        <v>101</v>
      </c>
      <c r="G50" s="13">
        <v>101.2</v>
      </c>
      <c r="H50" s="13">
        <v>102.9</v>
      </c>
      <c r="I50" s="13">
        <v>101.5</v>
      </c>
      <c r="J50" s="13">
        <v>102.3</v>
      </c>
    </row>
    <row r="51" spans="1:10" x14ac:dyDescent="0.25">
      <c r="A51" s="36" t="s">
        <v>172</v>
      </c>
      <c r="B51" s="32" t="s">
        <v>163</v>
      </c>
      <c r="C51" s="15">
        <v>376.8</v>
      </c>
      <c r="D51" s="12">
        <v>396</v>
      </c>
      <c r="E51" s="12">
        <v>388</v>
      </c>
      <c r="F51" s="12">
        <v>397</v>
      </c>
      <c r="G51" s="12">
        <v>389</v>
      </c>
      <c r="H51" s="12">
        <v>398.2</v>
      </c>
      <c r="I51" s="12">
        <v>392.1</v>
      </c>
      <c r="J51" s="12">
        <v>400</v>
      </c>
    </row>
    <row r="52" spans="1:10" ht="37.5" customHeight="1" x14ac:dyDescent="0.25">
      <c r="A52" s="35" t="s">
        <v>32</v>
      </c>
      <c r="B52" s="32" t="s">
        <v>46</v>
      </c>
      <c r="C52" s="12">
        <v>115.2</v>
      </c>
      <c r="D52" s="12">
        <v>120</v>
      </c>
      <c r="E52" s="12">
        <v>99</v>
      </c>
      <c r="F52" s="12">
        <v>100</v>
      </c>
      <c r="G52" s="12">
        <v>99.5</v>
      </c>
      <c r="H52" s="12">
        <v>100.2</v>
      </c>
      <c r="I52" s="12">
        <v>99.7</v>
      </c>
      <c r="J52" s="12">
        <v>100.5</v>
      </c>
    </row>
    <row r="53" spans="1:10" x14ac:dyDescent="0.25">
      <c r="A53" s="35" t="s">
        <v>173</v>
      </c>
      <c r="B53" s="32" t="s">
        <v>163</v>
      </c>
      <c r="C53" s="15">
        <v>11964.6</v>
      </c>
      <c r="D53" s="14">
        <v>12046</v>
      </c>
      <c r="E53" s="14">
        <v>12648.3</v>
      </c>
      <c r="F53" s="12">
        <v>12989.3</v>
      </c>
      <c r="G53" s="12">
        <v>13268</v>
      </c>
      <c r="H53" s="12">
        <v>14028.4</v>
      </c>
      <c r="I53" s="12">
        <v>14449.3</v>
      </c>
      <c r="J53" s="12">
        <v>14729.8</v>
      </c>
    </row>
    <row r="54" spans="1:10" ht="37.5" customHeight="1" x14ac:dyDescent="0.25">
      <c r="A54" s="35" t="s">
        <v>102</v>
      </c>
      <c r="B54" s="32" t="s">
        <v>46</v>
      </c>
      <c r="C54" s="13">
        <v>100</v>
      </c>
      <c r="D54" s="13">
        <v>100</v>
      </c>
      <c r="E54" s="13">
        <v>99.7</v>
      </c>
      <c r="F54" s="13">
        <v>100.1</v>
      </c>
      <c r="G54" s="13">
        <v>100.1</v>
      </c>
      <c r="H54" s="13">
        <v>100.9</v>
      </c>
      <c r="I54" s="13">
        <v>100.3</v>
      </c>
      <c r="J54" s="13">
        <v>101</v>
      </c>
    </row>
    <row r="55" spans="1:10" ht="49.5" x14ac:dyDescent="0.25">
      <c r="A55" s="35" t="s">
        <v>169</v>
      </c>
      <c r="B55" s="32" t="s">
        <v>163</v>
      </c>
      <c r="C55" s="49">
        <v>15855.8</v>
      </c>
      <c r="D55" s="14">
        <v>12989</v>
      </c>
      <c r="E55" s="12">
        <v>13120</v>
      </c>
      <c r="F55" s="12">
        <v>13058</v>
      </c>
      <c r="G55" s="12">
        <v>13776</v>
      </c>
      <c r="H55" s="12">
        <v>14432</v>
      </c>
      <c r="I55" s="12">
        <v>14051.5</v>
      </c>
      <c r="J55" s="12">
        <v>15153.6</v>
      </c>
    </row>
    <row r="56" spans="1:10" ht="37.5" customHeight="1" x14ac:dyDescent="0.25">
      <c r="A56" s="35" t="s">
        <v>102</v>
      </c>
      <c r="B56" s="32" t="s">
        <v>46</v>
      </c>
      <c r="C56" s="13">
        <v>113</v>
      </c>
      <c r="D56" s="13">
        <v>90</v>
      </c>
      <c r="E56" s="13">
        <v>100</v>
      </c>
      <c r="F56" s="13">
        <v>101</v>
      </c>
      <c r="G56" s="13">
        <v>101</v>
      </c>
      <c r="H56" s="13">
        <v>104</v>
      </c>
      <c r="I56" s="13">
        <v>102</v>
      </c>
      <c r="J56" s="13">
        <v>103</v>
      </c>
    </row>
    <row r="57" spans="1:10" ht="49.5" x14ac:dyDescent="0.25">
      <c r="A57" s="35" t="s">
        <v>170</v>
      </c>
      <c r="B57" s="32" t="s">
        <v>163</v>
      </c>
      <c r="C57" s="12">
        <v>1492.2</v>
      </c>
      <c r="D57" s="12">
        <v>1390.8</v>
      </c>
      <c r="E57" s="12">
        <v>1376.9</v>
      </c>
      <c r="F57" s="12">
        <v>1400</v>
      </c>
      <c r="G57" s="12">
        <v>1404.4</v>
      </c>
      <c r="H57" s="12">
        <v>1428</v>
      </c>
      <c r="I57" s="12">
        <v>1446.6</v>
      </c>
      <c r="J57" s="12">
        <v>1499.4</v>
      </c>
    </row>
    <row r="58" spans="1:10" ht="39.75" customHeight="1" x14ac:dyDescent="0.25">
      <c r="A58" s="35" t="s">
        <v>102</v>
      </c>
      <c r="B58" s="32" t="s">
        <v>46</v>
      </c>
      <c r="C58" s="13">
        <v>148.4</v>
      </c>
      <c r="D58" s="13">
        <v>95</v>
      </c>
      <c r="E58" s="12">
        <v>99</v>
      </c>
      <c r="F58" s="12">
        <v>100</v>
      </c>
      <c r="G58" s="12">
        <v>100</v>
      </c>
      <c r="H58" s="12">
        <v>101</v>
      </c>
      <c r="I58" s="12">
        <v>100.5</v>
      </c>
      <c r="J58" s="12">
        <v>101</v>
      </c>
    </row>
    <row r="59" spans="1:10" x14ac:dyDescent="0.25">
      <c r="A59" s="36" t="s">
        <v>171</v>
      </c>
      <c r="B59" s="32"/>
      <c r="C59" s="12"/>
      <c r="D59" s="12"/>
      <c r="E59" s="12"/>
      <c r="F59" s="12"/>
      <c r="G59" s="12"/>
      <c r="H59" s="12"/>
      <c r="I59" s="12"/>
      <c r="J59" s="12"/>
    </row>
    <row r="60" spans="1:10" ht="33" x14ac:dyDescent="0.25">
      <c r="A60" s="36" t="s">
        <v>103</v>
      </c>
      <c r="B60" s="32" t="s">
        <v>163</v>
      </c>
      <c r="C60" s="12">
        <v>540.70000000000005</v>
      </c>
      <c r="D60" s="16">
        <v>1157</v>
      </c>
      <c r="E60" s="16">
        <f>D60*E61*E62/100/100</f>
        <v>810.40213799999992</v>
      </c>
      <c r="F60" s="12">
        <f>D60*F61*F62/100/100</f>
        <v>864.97320000000002</v>
      </c>
      <c r="G60" s="12">
        <f>E60*G61*G62/100/100</f>
        <v>866.87420058439204</v>
      </c>
      <c r="H60" s="12">
        <f>F60*H61*H62/100/100</f>
        <v>917.19249705720006</v>
      </c>
      <c r="I60" s="12">
        <f>G60*I61*I62/100/100</f>
        <v>952.99988616085261</v>
      </c>
      <c r="J60" s="12">
        <v>961.2</v>
      </c>
    </row>
    <row r="61" spans="1:10" ht="67.5" customHeight="1" x14ac:dyDescent="0.25">
      <c r="A61" s="36" t="s">
        <v>115</v>
      </c>
      <c r="B61" s="30" t="s">
        <v>104</v>
      </c>
      <c r="C61" s="13">
        <v>73</v>
      </c>
      <c r="D61" s="12">
        <v>274.60000000000002</v>
      </c>
      <c r="E61" s="13">
        <v>65.400000000000006</v>
      </c>
      <c r="F61" s="13">
        <v>70</v>
      </c>
      <c r="G61" s="13">
        <v>101.2</v>
      </c>
      <c r="H61" s="13">
        <v>100.7</v>
      </c>
      <c r="I61" s="13">
        <v>104.8</v>
      </c>
      <c r="J61" s="13">
        <v>104.9</v>
      </c>
    </row>
    <row r="62" spans="1:10" x14ac:dyDescent="0.25">
      <c r="A62" s="36" t="s">
        <v>116</v>
      </c>
      <c r="B62" s="30" t="s">
        <v>110</v>
      </c>
      <c r="C62" s="13">
        <v>98.6</v>
      </c>
      <c r="D62" s="13">
        <v>111.4</v>
      </c>
      <c r="E62" s="13">
        <v>107.1</v>
      </c>
      <c r="F62" s="13">
        <v>106.8</v>
      </c>
      <c r="G62" s="13">
        <v>105.7</v>
      </c>
      <c r="H62" s="13">
        <v>105.3</v>
      </c>
      <c r="I62" s="13">
        <v>104.9</v>
      </c>
      <c r="J62" s="13" t="s">
        <v>147</v>
      </c>
    </row>
    <row r="63" spans="1:10" x14ac:dyDescent="0.25">
      <c r="A63" s="27" t="s">
        <v>33</v>
      </c>
      <c r="B63" s="32"/>
      <c r="C63" s="12"/>
      <c r="D63" s="12"/>
      <c r="E63" s="12"/>
      <c r="F63" s="12"/>
      <c r="G63" s="12"/>
      <c r="H63" s="12"/>
      <c r="I63" s="12"/>
      <c r="J63" s="12"/>
    </row>
    <row r="64" spans="1:10" x14ac:dyDescent="0.25">
      <c r="A64" s="31" t="s">
        <v>117</v>
      </c>
      <c r="B64" s="30" t="s">
        <v>110</v>
      </c>
      <c r="C64" s="17">
        <v>99.7</v>
      </c>
      <c r="D64" s="17">
        <v>94.7</v>
      </c>
      <c r="E64" s="17">
        <v>99.4</v>
      </c>
      <c r="F64" s="17">
        <v>100.15</v>
      </c>
      <c r="G64" s="17">
        <v>100.3</v>
      </c>
      <c r="H64" s="17">
        <v>101.4</v>
      </c>
      <c r="I64" s="18">
        <v>100.7</v>
      </c>
      <c r="J64" s="18">
        <v>102</v>
      </c>
    </row>
    <row r="65" spans="1:10" s="3" customFormat="1" ht="49.5" x14ac:dyDescent="0.25">
      <c r="A65" s="35" t="s">
        <v>118</v>
      </c>
      <c r="B65" s="28" t="s">
        <v>49</v>
      </c>
      <c r="C65" s="12">
        <v>10596</v>
      </c>
      <c r="D65" s="12">
        <v>12528</v>
      </c>
      <c r="E65" s="12">
        <v>12938</v>
      </c>
      <c r="F65" s="12">
        <v>12938</v>
      </c>
      <c r="G65" s="12">
        <v>13544</v>
      </c>
      <c r="H65" s="12">
        <v>13544</v>
      </c>
      <c r="I65" s="12">
        <v>14309</v>
      </c>
      <c r="J65" s="12">
        <v>14309</v>
      </c>
    </row>
    <row r="66" spans="1:10" ht="18.75" customHeight="1" x14ac:dyDescent="0.25">
      <c r="A66" s="31" t="s">
        <v>123</v>
      </c>
      <c r="B66" s="32" t="s">
        <v>49</v>
      </c>
      <c r="C66" s="13">
        <v>11023</v>
      </c>
      <c r="D66" s="13">
        <v>13655</v>
      </c>
      <c r="E66" s="13">
        <v>14102</v>
      </c>
      <c r="F66" s="13">
        <v>14102</v>
      </c>
      <c r="G66" s="13">
        <v>14763</v>
      </c>
      <c r="H66" s="13">
        <v>14763</v>
      </c>
      <c r="I66" s="13">
        <v>15597</v>
      </c>
      <c r="J66" s="13">
        <v>15597</v>
      </c>
    </row>
    <row r="67" spans="1:10" ht="18" customHeight="1" x14ac:dyDescent="0.25">
      <c r="A67" s="31" t="s">
        <v>124</v>
      </c>
      <c r="B67" s="32" t="s">
        <v>49</v>
      </c>
      <c r="C67" s="13">
        <v>8367</v>
      </c>
      <c r="D67" s="13">
        <v>10775</v>
      </c>
      <c r="E67" s="13">
        <v>11127</v>
      </c>
      <c r="F67" s="13">
        <v>11127</v>
      </c>
      <c r="G67" s="13">
        <v>11648</v>
      </c>
      <c r="H67" s="13">
        <v>11648</v>
      </c>
      <c r="I67" s="13">
        <v>12306</v>
      </c>
      <c r="J67" s="13">
        <v>12306</v>
      </c>
    </row>
    <row r="68" spans="1:10" ht="18" customHeight="1" x14ac:dyDescent="0.25">
      <c r="A68" s="33" t="s">
        <v>125</v>
      </c>
      <c r="B68" s="32" t="s">
        <v>49</v>
      </c>
      <c r="C68" s="13">
        <v>10889</v>
      </c>
      <c r="D68" s="13">
        <v>12409</v>
      </c>
      <c r="E68" s="13">
        <v>12818</v>
      </c>
      <c r="F68" s="13">
        <v>12818</v>
      </c>
      <c r="G68" s="13">
        <v>13292</v>
      </c>
      <c r="H68" s="13">
        <v>13292</v>
      </c>
      <c r="I68" s="13">
        <v>13880</v>
      </c>
      <c r="J68" s="13">
        <v>13880</v>
      </c>
    </row>
    <row r="69" spans="1:10" x14ac:dyDescent="0.25">
      <c r="A69" s="37" t="s">
        <v>111</v>
      </c>
      <c r="B69" s="32"/>
      <c r="C69" s="13"/>
      <c r="D69" s="13"/>
      <c r="E69" s="13"/>
      <c r="F69" s="13"/>
      <c r="G69" s="13"/>
      <c r="H69" s="13"/>
      <c r="I69" s="13"/>
      <c r="J69" s="13"/>
    </row>
    <row r="70" spans="1:10" ht="66" x14ac:dyDescent="0.25">
      <c r="A70" s="33" t="s">
        <v>126</v>
      </c>
      <c r="B70" s="32" t="s">
        <v>49</v>
      </c>
      <c r="C70" s="13">
        <v>25652</v>
      </c>
      <c r="D70" s="13">
        <v>27704.16</v>
      </c>
      <c r="E70" s="13">
        <v>29089.367999999999</v>
      </c>
      <c r="F70" s="13">
        <v>29089.367999999999</v>
      </c>
      <c r="G70" s="13">
        <v>30340.210823999998</v>
      </c>
      <c r="H70" s="13">
        <v>30340.210823999998</v>
      </c>
      <c r="I70" s="11">
        <v>31857.221365199995</v>
      </c>
      <c r="J70" s="11">
        <v>31857.221365199995</v>
      </c>
    </row>
    <row r="71" spans="1:10" ht="49.5" x14ac:dyDescent="0.25">
      <c r="A71" s="33" t="s">
        <v>127</v>
      </c>
      <c r="B71" s="32" t="s">
        <v>46</v>
      </c>
      <c r="C71" s="13">
        <v>101.1</v>
      </c>
      <c r="D71" s="13">
        <v>97.761862130707257</v>
      </c>
      <c r="E71" s="13">
        <v>100.56925996204933</v>
      </c>
      <c r="F71" s="13">
        <v>101.61904761904763</v>
      </c>
      <c r="G71" s="13">
        <v>100.38240917782026</v>
      </c>
      <c r="H71" s="13">
        <v>101.73076923076923</v>
      </c>
      <c r="I71" s="11">
        <v>101.34615384615384</v>
      </c>
      <c r="J71" s="11">
        <v>102.11538461538461</v>
      </c>
    </row>
    <row r="72" spans="1:10" ht="33" x14ac:dyDescent="0.25">
      <c r="A72" s="33" t="s">
        <v>107</v>
      </c>
      <c r="B72" s="32" t="s">
        <v>50</v>
      </c>
      <c r="C72" s="13">
        <v>37007.199999999997</v>
      </c>
      <c r="D72" s="16">
        <v>38706.6</v>
      </c>
      <c r="E72" s="16">
        <f>D72*104.5%</f>
        <v>40448.396999999997</v>
      </c>
      <c r="F72" s="13">
        <f>D72*104.9%</f>
        <v>40603.223400000003</v>
      </c>
      <c r="G72" s="13">
        <f>E72*105%</f>
        <v>42470.816849999996</v>
      </c>
      <c r="H72" s="13">
        <f>F72*106%</f>
        <v>43039.416804000008</v>
      </c>
      <c r="I72" s="13">
        <f>G72*105%</f>
        <v>44594.357692499994</v>
      </c>
      <c r="J72" s="13">
        <f>H72*106%</f>
        <v>45621.781812240013</v>
      </c>
    </row>
    <row r="73" spans="1:10" ht="61.5" customHeight="1" x14ac:dyDescent="0.25">
      <c r="A73" s="36" t="s">
        <v>146</v>
      </c>
      <c r="B73" s="32" t="s">
        <v>46</v>
      </c>
      <c r="C73" s="13">
        <v>105.13976555455365</v>
      </c>
      <c r="D73" s="13">
        <v>107.9</v>
      </c>
      <c r="E73" s="13">
        <v>105</v>
      </c>
      <c r="F73" s="13">
        <v>105</v>
      </c>
      <c r="G73" s="13">
        <v>104.3</v>
      </c>
      <c r="H73" s="13">
        <v>104.3</v>
      </c>
      <c r="I73" s="11">
        <v>105</v>
      </c>
      <c r="J73" s="11">
        <v>105</v>
      </c>
    </row>
    <row r="74" spans="1:10" x14ac:dyDescent="0.25">
      <c r="A74" s="35" t="s">
        <v>108</v>
      </c>
      <c r="B74" s="28" t="s">
        <v>51</v>
      </c>
      <c r="C74" s="12">
        <v>9225</v>
      </c>
      <c r="D74" s="12">
        <v>9429</v>
      </c>
      <c r="E74" s="12">
        <v>9617.2000000000007</v>
      </c>
      <c r="F74" s="12">
        <v>9240</v>
      </c>
      <c r="G74" s="12">
        <v>9425</v>
      </c>
      <c r="H74" s="12">
        <v>8888</v>
      </c>
      <c r="I74" s="12">
        <v>9325</v>
      </c>
      <c r="J74" s="12">
        <v>8686</v>
      </c>
    </row>
    <row r="75" spans="1:10" ht="33" x14ac:dyDescent="0.25">
      <c r="A75" s="35" t="s">
        <v>133</v>
      </c>
      <c r="B75" s="28" t="s">
        <v>49</v>
      </c>
      <c r="C75" s="12">
        <v>13834.9</v>
      </c>
      <c r="D75" s="12">
        <v>15984.4</v>
      </c>
      <c r="E75" s="12">
        <v>16261.2</v>
      </c>
      <c r="F75" s="12">
        <v>16399.599999999999</v>
      </c>
      <c r="G75" s="12">
        <f>E75*101%</f>
        <v>16423.812000000002</v>
      </c>
      <c r="H75" s="12">
        <f>F75*101%</f>
        <v>16563.595999999998</v>
      </c>
      <c r="I75" s="12">
        <f>G75*102%</f>
        <v>16752.288240000002</v>
      </c>
      <c r="J75" s="12">
        <f>H75*102%</f>
        <v>16894.867919999997</v>
      </c>
    </row>
    <row r="76" spans="1:10" x14ac:dyDescent="0.25">
      <c r="A76" s="27" t="s">
        <v>119</v>
      </c>
      <c r="B76" s="32"/>
      <c r="C76" s="12"/>
      <c r="D76" s="12"/>
      <c r="E76" s="12"/>
      <c r="F76" s="12"/>
      <c r="G76" s="12"/>
      <c r="H76" s="12"/>
      <c r="I76" s="12"/>
      <c r="J76" s="12"/>
    </row>
    <row r="77" spans="1:10" ht="33" x14ac:dyDescent="0.25">
      <c r="A77" s="31" t="s">
        <v>34</v>
      </c>
      <c r="B77" s="32" t="s">
        <v>163</v>
      </c>
      <c r="C77" s="12">
        <v>20163.400000000001</v>
      </c>
      <c r="D77" s="14">
        <v>21171.599999999999</v>
      </c>
      <c r="E77" s="14">
        <v>22875.5</v>
      </c>
      <c r="F77" s="12">
        <v>23074.5</v>
      </c>
      <c r="G77" s="12">
        <v>24024.400000000001</v>
      </c>
      <c r="H77" s="12">
        <v>24300.9</v>
      </c>
      <c r="I77" s="12">
        <v>25135.3</v>
      </c>
      <c r="J77" s="12">
        <v>25448.1</v>
      </c>
    </row>
    <row r="78" spans="1:10" ht="82.5" x14ac:dyDescent="0.25">
      <c r="A78" s="33" t="s">
        <v>128</v>
      </c>
      <c r="B78" s="30" t="s">
        <v>104</v>
      </c>
      <c r="C78" s="13">
        <v>108.2</v>
      </c>
      <c r="D78" s="13">
        <f>D77/(C77*118.7%)*100</f>
        <v>88.458423575763419</v>
      </c>
      <c r="E78" s="13">
        <f>E77/(D77*108.7%)*100</f>
        <v>99.400225846281771</v>
      </c>
      <c r="F78" s="13">
        <f>F77/(D77*110.2%)*100</f>
        <v>98.900166881092872</v>
      </c>
      <c r="G78" s="13">
        <f>G77/(E77*104.5%)*100</f>
        <v>100.49990802094007</v>
      </c>
      <c r="H78" s="13">
        <f>H77/(F77*105%)*100</f>
        <v>100.29996006723563</v>
      </c>
      <c r="I78" s="13">
        <f>I77/(G77*104%)*100</f>
        <v>100.60004700349513</v>
      </c>
      <c r="J78" s="13">
        <f>J77/(H77*104.2%)*100</f>
        <v>100.49982035451256</v>
      </c>
    </row>
    <row r="79" spans="1:10" x14ac:dyDescent="0.25">
      <c r="A79" s="31" t="s">
        <v>134</v>
      </c>
      <c r="B79" s="30" t="s">
        <v>110</v>
      </c>
      <c r="C79" s="13">
        <v>108</v>
      </c>
      <c r="D79" s="13">
        <v>118.7</v>
      </c>
      <c r="E79" s="13">
        <v>108.7</v>
      </c>
      <c r="F79" s="13">
        <v>110.2</v>
      </c>
      <c r="G79" s="13">
        <v>104.5</v>
      </c>
      <c r="H79" s="13">
        <v>105</v>
      </c>
      <c r="I79" s="13">
        <v>104</v>
      </c>
      <c r="J79" s="13">
        <v>104.2</v>
      </c>
    </row>
    <row r="80" spans="1:10" ht="82.5" x14ac:dyDescent="0.25">
      <c r="A80" s="31" t="s">
        <v>129</v>
      </c>
      <c r="B80" s="32" t="s">
        <v>52</v>
      </c>
      <c r="C80" s="13">
        <v>107.2</v>
      </c>
      <c r="D80" s="13">
        <v>114.7</v>
      </c>
      <c r="E80" s="13">
        <v>105.4</v>
      </c>
      <c r="F80" s="13">
        <v>105.4</v>
      </c>
      <c r="G80" s="13">
        <v>103.7</v>
      </c>
      <c r="H80" s="13">
        <v>103.7</v>
      </c>
      <c r="I80" s="13">
        <v>104</v>
      </c>
      <c r="J80" s="13">
        <v>104</v>
      </c>
    </row>
    <row r="81" spans="1:10" ht="33" x14ac:dyDescent="0.25">
      <c r="A81" s="31" t="s">
        <v>106</v>
      </c>
      <c r="B81" s="32" t="s">
        <v>163</v>
      </c>
      <c r="C81" s="13">
        <v>9837.7999999999993</v>
      </c>
      <c r="D81" s="13">
        <v>10329.700000000001</v>
      </c>
      <c r="E81" s="13">
        <f>D81*E82*E83/100/100</f>
        <v>10992.6911351</v>
      </c>
      <c r="F81" s="13">
        <f>D81*F82*F83/100/100</f>
        <v>11045.135022000002</v>
      </c>
      <c r="G81" s="13">
        <f>E81*G82*G83/100/100</f>
        <v>11489.165037525654</v>
      </c>
      <c r="H81" s="13">
        <f>F81*H82*H83/100/100</f>
        <v>11577.676207085731</v>
      </c>
      <c r="I81" s="13">
        <f>G81*I82*I83/100/100</f>
        <v>12043.115129809952</v>
      </c>
      <c r="J81" s="13">
        <f>H81*J82*J83/100/100</f>
        <v>12147.969381694358</v>
      </c>
    </row>
    <row r="82" spans="1:10" ht="82.5" x14ac:dyDescent="0.25">
      <c r="A82" s="33" t="s">
        <v>105</v>
      </c>
      <c r="B82" s="30" t="s">
        <v>104</v>
      </c>
      <c r="C82" s="12">
        <v>105.7</v>
      </c>
      <c r="D82" s="12">
        <v>100.2</v>
      </c>
      <c r="E82" s="12">
        <v>100.3</v>
      </c>
      <c r="F82" s="12">
        <v>100.4</v>
      </c>
      <c r="G82" s="12">
        <v>100.4</v>
      </c>
      <c r="H82" s="12">
        <v>100.5</v>
      </c>
      <c r="I82" s="16">
        <v>100.5</v>
      </c>
      <c r="J82" s="16">
        <v>100.6</v>
      </c>
    </row>
    <row r="83" spans="1:10" x14ac:dyDescent="0.25">
      <c r="A83" s="33" t="s">
        <v>130</v>
      </c>
      <c r="B83" s="30" t="s">
        <v>110</v>
      </c>
      <c r="C83" s="12">
        <v>104.3</v>
      </c>
      <c r="D83" s="12">
        <v>109.9</v>
      </c>
      <c r="E83" s="12">
        <v>106.1</v>
      </c>
      <c r="F83" s="12">
        <v>106.5</v>
      </c>
      <c r="G83" s="12">
        <v>104.1</v>
      </c>
      <c r="H83" s="12">
        <v>104.3</v>
      </c>
      <c r="I83" s="12">
        <v>104.3</v>
      </c>
      <c r="J83" s="12">
        <v>104.3</v>
      </c>
    </row>
    <row r="84" spans="1:10" x14ac:dyDescent="0.25">
      <c r="A84" s="27" t="s">
        <v>120</v>
      </c>
      <c r="B84" s="32"/>
      <c r="C84" s="12"/>
      <c r="D84" s="12"/>
      <c r="E84" s="12"/>
      <c r="F84" s="12"/>
      <c r="G84" s="12"/>
      <c r="H84" s="12"/>
      <c r="I84" s="12"/>
      <c r="J84" s="12"/>
    </row>
    <row r="85" spans="1:10" ht="49.5" x14ac:dyDescent="0.25">
      <c r="A85" s="31" t="s">
        <v>35</v>
      </c>
      <c r="B85" s="32" t="s">
        <v>53</v>
      </c>
      <c r="C85" s="12">
        <v>65586</v>
      </c>
      <c r="D85" s="16">
        <v>65900</v>
      </c>
      <c r="E85" s="16">
        <v>65241</v>
      </c>
      <c r="F85" s="16">
        <v>66888</v>
      </c>
      <c r="G85" s="12">
        <v>65893</v>
      </c>
      <c r="H85" s="12">
        <v>67557</v>
      </c>
      <c r="I85" s="12">
        <v>66552</v>
      </c>
      <c r="J85" s="12">
        <v>68233</v>
      </c>
    </row>
    <row r="86" spans="1:10" ht="33" x14ac:dyDescent="0.25">
      <c r="A86" s="31" t="s">
        <v>36</v>
      </c>
      <c r="B86" s="32" t="s">
        <v>54</v>
      </c>
      <c r="C86" s="12">
        <v>1752</v>
      </c>
      <c r="D86" s="12">
        <v>1808</v>
      </c>
      <c r="E86" s="12">
        <v>2531.1999999999998</v>
      </c>
      <c r="F86" s="12">
        <v>1771.8</v>
      </c>
      <c r="G86" s="12">
        <v>2480</v>
      </c>
      <c r="H86" s="12">
        <v>1754</v>
      </c>
      <c r="I86" s="12">
        <v>2430</v>
      </c>
      <c r="J86" s="12">
        <v>1719</v>
      </c>
    </row>
    <row r="87" spans="1:10" x14ac:dyDescent="0.25">
      <c r="A87" s="31" t="s">
        <v>148</v>
      </c>
      <c r="B87" s="32" t="s">
        <v>47</v>
      </c>
      <c r="C87" s="12">
        <v>15.1</v>
      </c>
      <c r="D87" s="12">
        <v>12.1</v>
      </c>
      <c r="E87" s="12">
        <v>10.3</v>
      </c>
      <c r="F87" s="12">
        <v>10.199999999999999</v>
      </c>
      <c r="G87" s="12">
        <v>10.199999999999999</v>
      </c>
      <c r="H87" s="12">
        <v>10.1</v>
      </c>
      <c r="I87" s="12">
        <v>10.1</v>
      </c>
      <c r="J87" s="12">
        <v>10</v>
      </c>
    </row>
    <row r="88" spans="1:10" x14ac:dyDescent="0.25">
      <c r="A88" s="27" t="s">
        <v>121</v>
      </c>
      <c r="B88" s="32"/>
      <c r="C88" s="12"/>
      <c r="D88" s="12"/>
      <c r="E88" s="12"/>
      <c r="F88" s="12"/>
      <c r="G88" s="12"/>
      <c r="H88" s="12"/>
      <c r="I88" s="12"/>
      <c r="J88" s="12"/>
    </row>
    <row r="89" spans="1:10" ht="33" hidden="1" x14ac:dyDescent="0.25">
      <c r="A89" s="38" t="s">
        <v>37</v>
      </c>
      <c r="B89" s="39" t="s">
        <v>45</v>
      </c>
      <c r="C89" s="12"/>
      <c r="D89" s="12"/>
      <c r="E89" s="12"/>
      <c r="F89" s="12"/>
      <c r="G89" s="12"/>
      <c r="H89" s="12"/>
      <c r="I89" s="19"/>
      <c r="J89" s="19"/>
    </row>
    <row r="90" spans="1:10" ht="82.5" hidden="1" x14ac:dyDescent="0.25">
      <c r="A90" s="38" t="s">
        <v>38</v>
      </c>
      <c r="B90" s="39" t="s">
        <v>55</v>
      </c>
      <c r="C90" s="12"/>
      <c r="D90" s="12"/>
      <c r="E90" s="12"/>
      <c r="F90" s="12"/>
      <c r="G90" s="12"/>
      <c r="H90" s="12"/>
      <c r="I90" s="19"/>
      <c r="J90" s="19"/>
    </row>
    <row r="91" spans="1:10" ht="49.5" hidden="1" x14ac:dyDescent="0.25">
      <c r="A91" s="38" t="s">
        <v>39</v>
      </c>
      <c r="B91" s="39" t="s">
        <v>46</v>
      </c>
      <c r="C91" s="12"/>
      <c r="D91" s="12"/>
      <c r="E91" s="12"/>
      <c r="F91" s="12"/>
      <c r="G91" s="12"/>
      <c r="H91" s="12"/>
      <c r="I91" s="19"/>
      <c r="J91" s="19"/>
    </row>
    <row r="92" spans="1:10" ht="33" x14ac:dyDescent="0.25">
      <c r="A92" s="31" t="s">
        <v>71</v>
      </c>
      <c r="B92" s="32" t="s">
        <v>56</v>
      </c>
      <c r="C92" s="12">
        <v>155.30000000000001</v>
      </c>
      <c r="D92" s="16">
        <v>171</v>
      </c>
      <c r="E92" s="16">
        <v>183</v>
      </c>
      <c r="F92" s="12">
        <v>183</v>
      </c>
      <c r="G92" s="12">
        <v>192</v>
      </c>
      <c r="H92" s="12">
        <v>192</v>
      </c>
      <c r="I92" s="12">
        <v>195</v>
      </c>
      <c r="J92" s="12">
        <v>195</v>
      </c>
    </row>
    <row r="93" spans="1:10" x14ac:dyDescent="0.25">
      <c r="A93" s="31" t="s">
        <v>9</v>
      </c>
      <c r="B93" s="32"/>
      <c r="C93" s="12"/>
      <c r="D93" s="12"/>
      <c r="E93" s="12"/>
      <c r="F93" s="12"/>
      <c r="G93" s="12"/>
      <c r="H93" s="12"/>
      <c r="I93" s="12"/>
      <c r="J93" s="12"/>
    </row>
    <row r="94" spans="1:10" ht="33" x14ac:dyDescent="0.25">
      <c r="A94" s="31" t="s">
        <v>109</v>
      </c>
      <c r="B94" s="32" t="s">
        <v>56</v>
      </c>
      <c r="C94" s="12">
        <v>73.099999999999994</v>
      </c>
      <c r="D94" s="12">
        <v>73.8</v>
      </c>
      <c r="E94" s="12">
        <v>74.400000000000006</v>
      </c>
      <c r="F94" s="12">
        <v>74.400000000000006</v>
      </c>
      <c r="G94" s="12">
        <v>84.8</v>
      </c>
      <c r="H94" s="12">
        <v>84.8</v>
      </c>
      <c r="I94" s="12">
        <v>87.3</v>
      </c>
      <c r="J94" s="12">
        <v>87.3</v>
      </c>
    </row>
    <row r="95" spans="1:10" x14ac:dyDescent="0.25">
      <c r="A95" s="31" t="s">
        <v>72</v>
      </c>
      <c r="B95" s="32" t="s">
        <v>70</v>
      </c>
      <c r="C95" s="12">
        <v>11722.9</v>
      </c>
      <c r="D95" s="12">
        <v>11722.9</v>
      </c>
      <c r="E95" s="12">
        <v>11722.9</v>
      </c>
      <c r="F95" s="12">
        <v>11798.2</v>
      </c>
      <c r="G95" s="12">
        <v>11722.9</v>
      </c>
      <c r="H95" s="12">
        <v>11873.1</v>
      </c>
      <c r="I95" s="12">
        <v>11722.9</v>
      </c>
      <c r="J95" s="12">
        <v>12110.2</v>
      </c>
    </row>
    <row r="96" spans="1:10" x14ac:dyDescent="0.25">
      <c r="A96" s="31" t="s">
        <v>9</v>
      </c>
      <c r="B96" s="32"/>
      <c r="C96" s="12"/>
      <c r="D96" s="12"/>
      <c r="E96" s="12"/>
      <c r="F96" s="12"/>
      <c r="G96" s="12"/>
      <c r="H96" s="12"/>
      <c r="I96" s="12"/>
      <c r="J96" s="12"/>
    </row>
    <row r="97" spans="1:10" ht="33" x14ac:dyDescent="0.25">
      <c r="A97" s="31" t="s">
        <v>63</v>
      </c>
      <c r="B97" s="32" t="s">
        <v>56</v>
      </c>
      <c r="C97" s="12">
        <v>27.2</v>
      </c>
      <c r="D97" s="12">
        <v>27.2</v>
      </c>
      <c r="E97" s="12">
        <v>32.5</v>
      </c>
      <c r="F97" s="12">
        <v>27.2</v>
      </c>
      <c r="G97" s="12">
        <v>35.200000000000003</v>
      </c>
      <c r="H97" s="12">
        <v>27.2</v>
      </c>
      <c r="I97" s="12">
        <v>39.6</v>
      </c>
      <c r="J97" s="12">
        <v>27.2</v>
      </c>
    </row>
    <row r="98" spans="1:10" ht="33" x14ac:dyDescent="0.25">
      <c r="A98" s="27" t="s">
        <v>122</v>
      </c>
      <c r="B98" s="32"/>
      <c r="C98" s="20"/>
      <c r="D98" s="20"/>
      <c r="E98" s="20"/>
      <c r="F98" s="20"/>
      <c r="G98" s="20"/>
      <c r="H98" s="20"/>
      <c r="I98" s="20"/>
      <c r="J98" s="20"/>
    </row>
    <row r="99" spans="1:10" x14ac:dyDescent="0.25">
      <c r="A99" s="31" t="s">
        <v>64</v>
      </c>
      <c r="B99" s="32" t="s">
        <v>163</v>
      </c>
      <c r="C99" s="12">
        <v>6296.6</v>
      </c>
      <c r="D99" s="12">
        <v>8200.4</v>
      </c>
      <c r="E99" s="12">
        <v>6140.2</v>
      </c>
      <c r="F99" s="12">
        <v>6140.2</v>
      </c>
      <c r="G99" s="12">
        <v>5986.6</v>
      </c>
      <c r="H99" s="12">
        <v>5986.6</v>
      </c>
      <c r="I99" s="12">
        <v>6431.2</v>
      </c>
      <c r="J99" s="12">
        <v>6431.2</v>
      </c>
    </row>
    <row r="100" spans="1:10" x14ac:dyDescent="0.25">
      <c r="A100" s="31" t="s">
        <v>9</v>
      </c>
      <c r="B100" s="32"/>
      <c r="C100" s="12"/>
      <c r="D100" s="12"/>
      <c r="E100" s="12"/>
      <c r="F100" s="12"/>
      <c r="G100" s="12"/>
      <c r="H100" s="12"/>
      <c r="I100" s="12"/>
      <c r="J100" s="12"/>
    </row>
    <row r="101" spans="1:10" x14ac:dyDescent="0.25">
      <c r="A101" s="31" t="s">
        <v>65</v>
      </c>
      <c r="B101" s="32" t="s">
        <v>163</v>
      </c>
      <c r="C101" s="12">
        <v>2870.7</v>
      </c>
      <c r="D101" s="12">
        <v>3002.6</v>
      </c>
      <c r="E101" s="12">
        <v>3131.8</v>
      </c>
      <c r="F101" s="12">
        <v>3131.8</v>
      </c>
      <c r="G101" s="12">
        <v>3279</v>
      </c>
      <c r="H101" s="12">
        <v>3279</v>
      </c>
      <c r="I101" s="12">
        <v>3436.9</v>
      </c>
      <c r="J101" s="12">
        <v>3436.9</v>
      </c>
    </row>
    <row r="102" spans="1:10" x14ac:dyDescent="0.25">
      <c r="A102" s="31" t="s">
        <v>66</v>
      </c>
      <c r="B102" s="32" t="s">
        <v>163</v>
      </c>
      <c r="C102" s="12">
        <v>1195.9000000000001</v>
      </c>
      <c r="D102" s="12">
        <v>1293</v>
      </c>
      <c r="E102" s="12">
        <v>1367.7</v>
      </c>
      <c r="F102" s="12">
        <v>1367.7</v>
      </c>
      <c r="G102" s="12">
        <v>1431.9</v>
      </c>
      <c r="H102" s="12">
        <v>1431.9</v>
      </c>
      <c r="I102" s="12">
        <v>1500</v>
      </c>
      <c r="J102" s="12">
        <v>1500</v>
      </c>
    </row>
    <row r="103" spans="1:10" x14ac:dyDescent="0.25">
      <c r="A103" s="40" t="s">
        <v>9</v>
      </c>
      <c r="B103" s="32"/>
      <c r="C103" s="12"/>
      <c r="D103" s="12"/>
      <c r="E103" s="12"/>
      <c r="F103" s="12"/>
      <c r="G103" s="12"/>
      <c r="H103" s="12"/>
      <c r="I103" s="12"/>
      <c r="J103" s="12"/>
    </row>
    <row r="104" spans="1:10" x14ac:dyDescent="0.25">
      <c r="A104" s="40" t="s">
        <v>67</v>
      </c>
      <c r="B104" s="32" t="s">
        <v>163</v>
      </c>
      <c r="C104" s="12">
        <v>1195.9000000000001</v>
      </c>
      <c r="D104" s="12">
        <v>1293</v>
      </c>
      <c r="E104" s="12">
        <v>1367.7</v>
      </c>
      <c r="F104" s="12">
        <v>1367.7</v>
      </c>
      <c r="G104" s="12">
        <v>1431.9</v>
      </c>
      <c r="H104" s="12">
        <v>1431.9</v>
      </c>
      <c r="I104" s="12">
        <v>1500</v>
      </c>
      <c r="J104" s="12">
        <v>1500</v>
      </c>
    </row>
    <row r="105" spans="1:10" ht="18.75" customHeight="1" x14ac:dyDescent="0.25">
      <c r="A105" s="40" t="s">
        <v>68</v>
      </c>
      <c r="B105" s="32" t="s">
        <v>163</v>
      </c>
      <c r="C105" s="12"/>
      <c r="D105" s="12"/>
      <c r="E105" s="12"/>
      <c r="F105" s="12"/>
      <c r="G105" s="12"/>
      <c r="H105" s="12"/>
      <c r="I105" s="12"/>
      <c r="J105" s="12"/>
    </row>
    <row r="106" spans="1:10" ht="33" x14ac:dyDescent="0.25">
      <c r="A106" s="40" t="s">
        <v>69</v>
      </c>
      <c r="B106" s="32" t="s">
        <v>163</v>
      </c>
      <c r="C106" s="12">
        <v>19.100000000000001</v>
      </c>
      <c r="D106" s="12">
        <v>20.5</v>
      </c>
      <c r="E106" s="12">
        <v>21.1</v>
      </c>
      <c r="F106" s="12">
        <v>21.1</v>
      </c>
      <c r="G106" s="12">
        <v>23.1</v>
      </c>
      <c r="H106" s="12">
        <v>23.1</v>
      </c>
      <c r="I106" s="12">
        <v>24.2</v>
      </c>
      <c r="J106" s="12">
        <v>24.2</v>
      </c>
    </row>
    <row r="107" spans="1:10" x14ac:dyDescent="0.25">
      <c r="A107" s="40" t="s">
        <v>9</v>
      </c>
      <c r="B107" s="32"/>
      <c r="C107" s="12"/>
      <c r="D107" s="12"/>
      <c r="E107" s="12"/>
      <c r="F107" s="12"/>
      <c r="G107" s="12"/>
      <c r="H107" s="12"/>
      <c r="I107" s="12"/>
      <c r="J107" s="12"/>
    </row>
    <row r="108" spans="1:10" ht="33" x14ac:dyDescent="0.25">
      <c r="A108" s="40" t="s">
        <v>73</v>
      </c>
      <c r="B108" s="32" t="s">
        <v>163</v>
      </c>
      <c r="C108" s="12">
        <v>19.100000000000001</v>
      </c>
      <c r="D108" s="12">
        <v>20.5</v>
      </c>
      <c r="E108" s="12">
        <v>21.1</v>
      </c>
      <c r="F108" s="12">
        <v>21.1</v>
      </c>
      <c r="G108" s="12">
        <v>23.1</v>
      </c>
      <c r="H108" s="12">
        <v>23.1</v>
      </c>
      <c r="I108" s="12">
        <v>24.2</v>
      </c>
      <c r="J108" s="12">
        <v>24.2</v>
      </c>
    </row>
    <row r="109" spans="1:10" x14ac:dyDescent="0.25">
      <c r="A109" s="40" t="s">
        <v>74</v>
      </c>
      <c r="B109" s="32" t="s">
        <v>163</v>
      </c>
      <c r="C109" s="12">
        <v>945.4</v>
      </c>
      <c r="D109" s="12">
        <v>970</v>
      </c>
      <c r="E109" s="12">
        <v>1109.9000000000001</v>
      </c>
      <c r="F109" s="12">
        <v>1109.9000000000001</v>
      </c>
      <c r="G109" s="12">
        <v>1162</v>
      </c>
      <c r="H109" s="12">
        <v>1162</v>
      </c>
      <c r="I109" s="12">
        <v>1218</v>
      </c>
      <c r="J109" s="12">
        <v>1218</v>
      </c>
    </row>
    <row r="110" spans="1:10" x14ac:dyDescent="0.25">
      <c r="A110" s="40" t="s">
        <v>75</v>
      </c>
      <c r="B110" s="32" t="s">
        <v>163</v>
      </c>
      <c r="C110" s="12">
        <v>438.6</v>
      </c>
      <c r="D110" s="12">
        <v>412.5</v>
      </c>
      <c r="E110" s="12">
        <v>381.5</v>
      </c>
      <c r="F110" s="12">
        <v>381.5</v>
      </c>
      <c r="G110" s="12">
        <v>399.5</v>
      </c>
      <c r="H110" s="12">
        <v>399.5</v>
      </c>
      <c r="I110" s="12">
        <v>418.6</v>
      </c>
      <c r="J110" s="12">
        <v>418.6</v>
      </c>
    </row>
    <row r="111" spans="1:10" x14ac:dyDescent="0.25">
      <c r="A111" s="40" t="s">
        <v>9</v>
      </c>
      <c r="B111" s="32"/>
      <c r="C111" s="12"/>
      <c r="D111" s="12"/>
      <c r="E111" s="12"/>
      <c r="F111" s="12"/>
      <c r="G111" s="12"/>
      <c r="H111" s="12"/>
      <c r="I111" s="12"/>
      <c r="J111" s="12"/>
    </row>
    <row r="112" spans="1:10" x14ac:dyDescent="0.25">
      <c r="A112" s="40" t="s">
        <v>76</v>
      </c>
      <c r="B112" s="32" t="s">
        <v>163</v>
      </c>
      <c r="C112" s="12">
        <v>67.8</v>
      </c>
      <c r="D112" s="12">
        <v>82</v>
      </c>
      <c r="E112" s="12">
        <v>86.5</v>
      </c>
      <c r="F112" s="12">
        <v>86.5</v>
      </c>
      <c r="G112" s="12">
        <v>90.6</v>
      </c>
      <c r="H112" s="12">
        <v>90.6</v>
      </c>
      <c r="I112" s="12">
        <v>95</v>
      </c>
      <c r="J112" s="12">
        <v>95</v>
      </c>
    </row>
    <row r="113" spans="1:10" x14ac:dyDescent="0.25">
      <c r="A113" s="40" t="s">
        <v>77</v>
      </c>
      <c r="B113" s="32" t="s">
        <v>163</v>
      </c>
      <c r="C113" s="12"/>
      <c r="D113" s="12"/>
      <c r="E113" s="12"/>
      <c r="F113" s="12"/>
      <c r="G113" s="12"/>
      <c r="H113" s="12"/>
      <c r="I113" s="12"/>
      <c r="J113" s="12"/>
    </row>
    <row r="114" spans="1:10" x14ac:dyDescent="0.25">
      <c r="A114" s="40" t="s">
        <v>78</v>
      </c>
      <c r="B114" s="32" t="s">
        <v>163</v>
      </c>
      <c r="C114" s="12">
        <v>207.7</v>
      </c>
      <c r="D114" s="12">
        <v>210</v>
      </c>
      <c r="E114" s="12">
        <v>170</v>
      </c>
      <c r="F114" s="12">
        <v>170</v>
      </c>
      <c r="G114" s="12">
        <v>178</v>
      </c>
      <c r="H114" s="12">
        <v>178</v>
      </c>
      <c r="I114" s="12">
        <v>186</v>
      </c>
      <c r="J114" s="12">
        <v>186</v>
      </c>
    </row>
    <row r="115" spans="1:10" ht="33" x14ac:dyDescent="0.25">
      <c r="A115" s="40" t="s">
        <v>79</v>
      </c>
      <c r="B115" s="32" t="s">
        <v>163</v>
      </c>
      <c r="C115" s="12">
        <v>3.1</v>
      </c>
      <c r="D115" s="12">
        <v>4</v>
      </c>
      <c r="E115" s="12">
        <v>4</v>
      </c>
      <c r="F115" s="12">
        <v>4</v>
      </c>
      <c r="G115" s="12">
        <v>4.0999999999999996</v>
      </c>
      <c r="H115" s="12">
        <v>4.0999999999999996</v>
      </c>
      <c r="I115" s="12">
        <v>4.3</v>
      </c>
      <c r="J115" s="12">
        <v>4.3</v>
      </c>
    </row>
    <row r="116" spans="1:10" x14ac:dyDescent="0.25">
      <c r="A116" s="40" t="s">
        <v>9</v>
      </c>
      <c r="B116" s="28"/>
      <c r="C116" s="12"/>
      <c r="D116" s="12"/>
      <c r="E116" s="12"/>
      <c r="F116" s="12"/>
      <c r="G116" s="12"/>
      <c r="H116" s="12"/>
      <c r="I116" s="12"/>
      <c r="J116" s="12"/>
    </row>
    <row r="117" spans="1:10" x14ac:dyDescent="0.25">
      <c r="A117" s="40" t="s">
        <v>80</v>
      </c>
      <c r="B117" s="32" t="s">
        <v>163</v>
      </c>
      <c r="C117" s="12">
        <v>3.1</v>
      </c>
      <c r="D117" s="12">
        <v>4</v>
      </c>
      <c r="E117" s="12">
        <v>4</v>
      </c>
      <c r="F117" s="12">
        <v>4</v>
      </c>
      <c r="G117" s="12">
        <v>4.0999999999999996</v>
      </c>
      <c r="H117" s="12">
        <v>4.0999999999999996</v>
      </c>
      <c r="I117" s="12">
        <v>4.3</v>
      </c>
      <c r="J117" s="12">
        <v>4.3</v>
      </c>
    </row>
    <row r="118" spans="1:10" ht="33" x14ac:dyDescent="0.25">
      <c r="A118" s="40" t="s">
        <v>81</v>
      </c>
      <c r="B118" s="32" t="s">
        <v>163</v>
      </c>
      <c r="C118" s="12">
        <v>96.7</v>
      </c>
      <c r="D118" s="12">
        <v>199</v>
      </c>
      <c r="E118" s="12">
        <v>140.1</v>
      </c>
      <c r="F118" s="12">
        <v>140.1</v>
      </c>
      <c r="G118" s="12">
        <v>146.69999999999999</v>
      </c>
      <c r="H118" s="12">
        <v>146.69999999999999</v>
      </c>
      <c r="I118" s="12">
        <v>154</v>
      </c>
      <c r="J118" s="12">
        <v>154</v>
      </c>
    </row>
    <row r="119" spans="1:10" ht="32.25" customHeight="1" x14ac:dyDescent="0.25">
      <c r="A119" s="40" t="s">
        <v>82</v>
      </c>
      <c r="B119" s="32" t="s">
        <v>163</v>
      </c>
      <c r="C119" s="12">
        <v>42.7</v>
      </c>
      <c r="D119" s="12">
        <v>36.799999999999997</v>
      </c>
      <c r="E119" s="12">
        <v>41.5</v>
      </c>
      <c r="F119" s="12">
        <v>41.5</v>
      </c>
      <c r="G119" s="12">
        <v>43.5</v>
      </c>
      <c r="H119" s="12">
        <v>43.5</v>
      </c>
      <c r="I119" s="12">
        <v>45.5</v>
      </c>
      <c r="J119" s="12">
        <v>45.5</v>
      </c>
    </row>
    <row r="120" spans="1:10" x14ac:dyDescent="0.25">
      <c r="A120" s="40" t="s">
        <v>9</v>
      </c>
      <c r="B120" s="32"/>
      <c r="C120" s="12"/>
      <c r="D120" s="12"/>
      <c r="E120" s="12"/>
      <c r="F120" s="12"/>
      <c r="G120" s="12"/>
      <c r="H120" s="12"/>
      <c r="I120" s="12"/>
      <c r="J120" s="12"/>
    </row>
    <row r="121" spans="1:10" ht="33" x14ac:dyDescent="0.25">
      <c r="A121" s="40" t="s">
        <v>83</v>
      </c>
      <c r="B121" s="32" t="s">
        <v>163</v>
      </c>
      <c r="C121" s="12">
        <v>4</v>
      </c>
      <c r="D121" s="12">
        <v>1</v>
      </c>
      <c r="E121" s="12">
        <v>6</v>
      </c>
      <c r="F121" s="12">
        <v>6</v>
      </c>
      <c r="G121" s="12">
        <v>6.3</v>
      </c>
      <c r="H121" s="12">
        <v>6.3</v>
      </c>
      <c r="I121" s="12">
        <v>6.6</v>
      </c>
      <c r="J121" s="12">
        <v>6.6</v>
      </c>
    </row>
    <row r="122" spans="1:10" ht="49.5" x14ac:dyDescent="0.25">
      <c r="A122" s="36" t="s">
        <v>165</v>
      </c>
      <c r="B122" s="32" t="s">
        <v>163</v>
      </c>
      <c r="C122" s="12">
        <v>38.700000000000003</v>
      </c>
      <c r="D122" s="12">
        <v>30.2</v>
      </c>
      <c r="E122" s="12">
        <v>30</v>
      </c>
      <c r="F122" s="12">
        <v>30</v>
      </c>
      <c r="G122" s="12">
        <v>31.4</v>
      </c>
      <c r="H122" s="12">
        <v>31.4</v>
      </c>
      <c r="I122" s="12">
        <v>33</v>
      </c>
      <c r="J122" s="12">
        <v>33</v>
      </c>
    </row>
    <row r="123" spans="1:10" x14ac:dyDescent="0.25">
      <c r="A123" s="36" t="s">
        <v>168</v>
      </c>
      <c r="B123" s="32" t="s">
        <v>163</v>
      </c>
      <c r="C123" s="12">
        <v>69.3</v>
      </c>
      <c r="D123" s="12">
        <v>55.7</v>
      </c>
      <c r="E123" s="12">
        <v>62</v>
      </c>
      <c r="F123" s="12">
        <v>62</v>
      </c>
      <c r="G123" s="12">
        <v>65</v>
      </c>
      <c r="H123" s="12">
        <v>65</v>
      </c>
      <c r="I123" s="12">
        <v>68</v>
      </c>
      <c r="J123" s="12">
        <v>68</v>
      </c>
    </row>
    <row r="124" spans="1:10" x14ac:dyDescent="0.25">
      <c r="A124" s="36" t="s">
        <v>166</v>
      </c>
      <c r="B124" s="32" t="s">
        <v>163</v>
      </c>
      <c r="C124" s="12">
        <v>38.6</v>
      </c>
      <c r="D124" s="12">
        <v>5.6</v>
      </c>
      <c r="E124" s="12">
        <v>5.5</v>
      </c>
      <c r="F124" s="12">
        <v>5.5</v>
      </c>
      <c r="G124" s="12">
        <v>5.7</v>
      </c>
      <c r="H124" s="12">
        <v>5.7</v>
      </c>
      <c r="I124" s="12">
        <v>5.9</v>
      </c>
      <c r="J124" s="12">
        <v>5.9</v>
      </c>
    </row>
    <row r="125" spans="1:10" ht="24" customHeight="1" x14ac:dyDescent="0.25">
      <c r="A125" s="36" t="s">
        <v>167</v>
      </c>
      <c r="B125" s="32" t="s">
        <v>163</v>
      </c>
      <c r="C125" s="12"/>
      <c r="D125" s="12"/>
      <c r="E125" s="12"/>
      <c r="F125" s="12"/>
      <c r="G125" s="12"/>
      <c r="H125" s="12"/>
      <c r="I125" s="12"/>
      <c r="J125" s="12"/>
    </row>
    <row r="126" spans="1:10" x14ac:dyDescent="0.25">
      <c r="A126" s="36" t="s">
        <v>149</v>
      </c>
      <c r="B126" s="32" t="s">
        <v>163</v>
      </c>
      <c r="C126" s="12">
        <v>3528.7</v>
      </c>
      <c r="D126" s="12">
        <v>5197.8</v>
      </c>
      <c r="E126" s="12">
        <v>3008.4</v>
      </c>
      <c r="F126" s="12">
        <v>3008.4</v>
      </c>
      <c r="G126" s="12">
        <v>2707.6</v>
      </c>
      <c r="H126" s="12">
        <v>2707.6</v>
      </c>
      <c r="I126" s="12">
        <v>2994.3</v>
      </c>
      <c r="J126" s="12">
        <v>2994.3</v>
      </c>
    </row>
    <row r="127" spans="1:10" x14ac:dyDescent="0.25">
      <c r="A127" s="36" t="s">
        <v>9</v>
      </c>
      <c r="B127" s="32"/>
      <c r="C127" s="12"/>
      <c r="D127" s="12"/>
      <c r="E127" s="12"/>
      <c r="F127" s="12"/>
      <c r="G127" s="12"/>
      <c r="H127" s="12"/>
      <c r="I127" s="12"/>
      <c r="J127" s="12"/>
    </row>
    <row r="128" spans="1:10" x14ac:dyDescent="0.25">
      <c r="A128" s="36" t="s">
        <v>150</v>
      </c>
      <c r="B128" s="32" t="s">
        <v>163</v>
      </c>
      <c r="C128" s="12">
        <v>365.7</v>
      </c>
      <c r="D128" s="12">
        <v>324.3</v>
      </c>
      <c r="E128" s="12">
        <v>266</v>
      </c>
      <c r="F128" s="12">
        <v>266</v>
      </c>
      <c r="G128" s="12">
        <v>227.9</v>
      </c>
      <c r="H128" s="12">
        <v>227.9</v>
      </c>
      <c r="I128" s="12">
        <v>227.9</v>
      </c>
      <c r="J128" s="12">
        <v>227.9</v>
      </c>
    </row>
    <row r="129" spans="1:10" x14ac:dyDescent="0.25">
      <c r="A129" s="36" t="s">
        <v>151</v>
      </c>
      <c r="B129" s="32" t="s">
        <v>163</v>
      </c>
      <c r="C129" s="12"/>
      <c r="D129" s="12"/>
      <c r="E129" s="12"/>
      <c r="F129" s="12"/>
      <c r="G129" s="12"/>
      <c r="H129" s="12"/>
      <c r="I129" s="12"/>
      <c r="J129" s="12"/>
    </row>
    <row r="130" spans="1:10" ht="33" customHeight="1" x14ac:dyDescent="0.25">
      <c r="A130" s="36" t="s">
        <v>152</v>
      </c>
      <c r="B130" s="32"/>
      <c r="C130" s="12">
        <v>192.9</v>
      </c>
      <c r="D130" s="12">
        <v>283.10000000000002</v>
      </c>
      <c r="E130" s="12">
        <v>266</v>
      </c>
      <c r="F130" s="12">
        <v>266</v>
      </c>
      <c r="G130" s="12">
        <v>227.9</v>
      </c>
      <c r="H130" s="12">
        <v>227.9</v>
      </c>
      <c r="I130" s="12">
        <v>227.9</v>
      </c>
      <c r="J130" s="12">
        <v>227.9</v>
      </c>
    </row>
    <row r="131" spans="1:10" ht="33" x14ac:dyDescent="0.25">
      <c r="A131" s="36" t="s">
        <v>153</v>
      </c>
      <c r="B131" s="32" t="s">
        <v>163</v>
      </c>
      <c r="C131" s="12">
        <v>166.5</v>
      </c>
      <c r="D131" s="12">
        <v>22.4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</row>
    <row r="132" spans="1:10" ht="16.5" customHeight="1" x14ac:dyDescent="0.25">
      <c r="A132" s="36" t="s">
        <v>154</v>
      </c>
      <c r="B132" s="32" t="s">
        <v>163</v>
      </c>
      <c r="C132" s="12">
        <v>6.3</v>
      </c>
      <c r="D132" s="12">
        <v>18.8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</row>
    <row r="133" spans="1:10" ht="17.25" customHeight="1" x14ac:dyDescent="0.25">
      <c r="A133" s="36" t="s">
        <v>155</v>
      </c>
      <c r="B133" s="32" t="s">
        <v>163</v>
      </c>
      <c r="C133" s="12">
        <v>1984.2</v>
      </c>
      <c r="D133" s="12">
        <v>1878.3</v>
      </c>
      <c r="E133" s="12">
        <v>2425</v>
      </c>
      <c r="F133" s="12">
        <v>2425</v>
      </c>
      <c r="G133" s="12">
        <v>1390</v>
      </c>
      <c r="H133" s="12">
        <v>1390</v>
      </c>
      <c r="I133" s="12">
        <v>2483.8000000000002</v>
      </c>
      <c r="J133" s="12">
        <v>2483.8000000000002</v>
      </c>
    </row>
    <row r="134" spans="1:10" x14ac:dyDescent="0.25">
      <c r="A134" s="36" t="s">
        <v>156</v>
      </c>
      <c r="B134" s="32" t="s">
        <v>163</v>
      </c>
      <c r="C134" s="12">
        <v>353.7</v>
      </c>
      <c r="D134" s="12">
        <v>480.3</v>
      </c>
      <c r="E134" s="12">
        <v>11.4</v>
      </c>
      <c r="F134" s="12">
        <v>11.4</v>
      </c>
      <c r="G134" s="12">
        <v>289.2</v>
      </c>
      <c r="H134" s="12">
        <v>289.2</v>
      </c>
      <c r="I134" s="12">
        <v>13.3</v>
      </c>
      <c r="J134" s="12">
        <v>13.3</v>
      </c>
    </row>
    <row r="135" spans="1:10" x14ac:dyDescent="0.25">
      <c r="A135" s="36" t="s">
        <v>157</v>
      </c>
      <c r="B135" s="32" t="s">
        <v>163</v>
      </c>
      <c r="C135" s="12">
        <v>825</v>
      </c>
      <c r="D135" s="12">
        <v>2514.8000000000002</v>
      </c>
      <c r="E135" s="12">
        <v>306</v>
      </c>
      <c r="F135" s="12">
        <v>306</v>
      </c>
      <c r="G135" s="12">
        <v>800.4</v>
      </c>
      <c r="H135" s="12">
        <v>800.4</v>
      </c>
      <c r="I135" s="12">
        <v>269.3</v>
      </c>
      <c r="J135" s="12">
        <v>269.3</v>
      </c>
    </row>
    <row r="136" spans="1:10" x14ac:dyDescent="0.25">
      <c r="A136" s="36" t="s">
        <v>84</v>
      </c>
      <c r="B136" s="32" t="s">
        <v>163</v>
      </c>
      <c r="C136" s="12">
        <v>6120.6</v>
      </c>
      <c r="D136" s="12">
        <v>8528.2999999999993</v>
      </c>
      <c r="E136" s="12">
        <v>6140.2</v>
      </c>
      <c r="F136" s="12">
        <v>6140.2</v>
      </c>
      <c r="G136" s="12">
        <v>5986.6</v>
      </c>
      <c r="H136" s="12">
        <v>5986.6</v>
      </c>
      <c r="I136" s="12">
        <v>6431.2</v>
      </c>
      <c r="J136" s="12">
        <v>6431.2</v>
      </c>
    </row>
    <row r="137" spans="1:10" x14ac:dyDescent="0.25">
      <c r="A137" s="36" t="s">
        <v>9</v>
      </c>
      <c r="B137" s="32" t="s">
        <v>163</v>
      </c>
      <c r="C137" s="12"/>
      <c r="D137" s="12"/>
      <c r="E137" s="12"/>
      <c r="F137" s="12"/>
      <c r="G137" s="12"/>
      <c r="H137" s="12"/>
      <c r="I137" s="12"/>
      <c r="J137" s="12"/>
    </row>
    <row r="138" spans="1:10" x14ac:dyDescent="0.25">
      <c r="A138" s="36" t="s">
        <v>158</v>
      </c>
      <c r="B138" s="32" t="s">
        <v>163</v>
      </c>
      <c r="C138" s="12">
        <v>385.3</v>
      </c>
      <c r="D138" s="12">
        <v>585.29999999999995</v>
      </c>
      <c r="E138" s="12">
        <v>385.8</v>
      </c>
      <c r="F138" s="12">
        <v>385.8</v>
      </c>
      <c r="G138" s="12">
        <v>384.4</v>
      </c>
      <c r="H138" s="12">
        <v>384.4</v>
      </c>
      <c r="I138" s="12">
        <v>394.4</v>
      </c>
      <c r="J138" s="12">
        <v>394.4</v>
      </c>
    </row>
    <row r="139" spans="1:10" x14ac:dyDescent="0.25">
      <c r="A139" s="36" t="s">
        <v>9</v>
      </c>
      <c r="B139" s="32" t="s">
        <v>163</v>
      </c>
      <c r="C139" s="12"/>
      <c r="D139" s="12"/>
      <c r="E139" s="12"/>
      <c r="F139" s="12"/>
      <c r="G139" s="12"/>
      <c r="H139" s="12"/>
      <c r="I139" s="12"/>
      <c r="J139" s="12"/>
    </row>
    <row r="140" spans="1:10" x14ac:dyDescent="0.25">
      <c r="A140" s="36" t="s">
        <v>85</v>
      </c>
      <c r="B140" s="32" t="s">
        <v>163</v>
      </c>
      <c r="C140" s="12">
        <v>159.6</v>
      </c>
      <c r="D140" s="12">
        <v>228.4</v>
      </c>
      <c r="E140" s="12">
        <v>230.2</v>
      </c>
      <c r="F140" s="12">
        <v>230.2</v>
      </c>
      <c r="G140" s="12">
        <v>230.2</v>
      </c>
      <c r="H140" s="12">
        <v>230.2</v>
      </c>
      <c r="I140" s="12">
        <v>237.2</v>
      </c>
      <c r="J140" s="12">
        <v>237.2</v>
      </c>
    </row>
    <row r="141" spans="1:10" ht="33" x14ac:dyDescent="0.25">
      <c r="A141" s="36" t="s">
        <v>86</v>
      </c>
      <c r="B141" s="32" t="s">
        <v>163</v>
      </c>
      <c r="C141" s="12">
        <v>4.2</v>
      </c>
      <c r="D141" s="12">
        <v>5.6</v>
      </c>
      <c r="E141" s="12">
        <v>5.3</v>
      </c>
      <c r="F141" s="12">
        <v>5.3</v>
      </c>
      <c r="G141" s="12">
        <v>5.4</v>
      </c>
      <c r="H141" s="12">
        <v>5.4</v>
      </c>
      <c r="I141" s="12">
        <v>5.6</v>
      </c>
      <c r="J141" s="12">
        <v>5.6</v>
      </c>
    </row>
    <row r="142" spans="1:10" x14ac:dyDescent="0.25">
      <c r="A142" s="36" t="s">
        <v>87</v>
      </c>
      <c r="B142" s="32" t="s">
        <v>163</v>
      </c>
      <c r="C142" s="12">
        <v>881.7</v>
      </c>
      <c r="D142" s="12">
        <v>2678.4</v>
      </c>
      <c r="E142" s="12">
        <v>842.1</v>
      </c>
      <c r="F142" s="12">
        <v>842.1</v>
      </c>
      <c r="G142" s="12">
        <v>862.9</v>
      </c>
      <c r="H142" s="12">
        <v>862.9</v>
      </c>
      <c r="I142" s="12">
        <v>889.3</v>
      </c>
      <c r="J142" s="12">
        <v>889.3</v>
      </c>
    </row>
    <row r="143" spans="1:10" x14ac:dyDescent="0.25">
      <c r="A143" s="36" t="s">
        <v>88</v>
      </c>
      <c r="B143" s="32" t="s">
        <v>163</v>
      </c>
      <c r="C143" s="12">
        <v>1227.8</v>
      </c>
      <c r="D143" s="12">
        <v>1318.8</v>
      </c>
      <c r="E143" s="12">
        <v>912.9</v>
      </c>
      <c r="F143" s="12">
        <v>912.9</v>
      </c>
      <c r="G143" s="12">
        <v>877.7</v>
      </c>
      <c r="H143" s="12">
        <v>877.7</v>
      </c>
      <c r="I143" s="12">
        <v>902.5</v>
      </c>
      <c r="J143" s="12">
        <v>902.5</v>
      </c>
    </row>
    <row r="144" spans="1:10" x14ac:dyDescent="0.25">
      <c r="A144" s="36" t="s">
        <v>89</v>
      </c>
      <c r="B144" s="32" t="s">
        <v>163</v>
      </c>
      <c r="C144" s="12">
        <v>141.30000000000001</v>
      </c>
      <c r="D144" s="12">
        <v>154.4</v>
      </c>
      <c r="E144" s="12">
        <v>117.4</v>
      </c>
      <c r="F144" s="12">
        <v>117.4</v>
      </c>
      <c r="G144" s="12">
        <v>133.19999999999999</v>
      </c>
      <c r="H144" s="12">
        <v>133.19999999999999</v>
      </c>
      <c r="I144" s="12">
        <v>143.1</v>
      </c>
      <c r="J144" s="12">
        <v>143.1</v>
      </c>
    </row>
    <row r="145" spans="1:10" x14ac:dyDescent="0.25">
      <c r="A145" s="36" t="s">
        <v>90</v>
      </c>
      <c r="B145" s="32" t="s">
        <v>163</v>
      </c>
      <c r="C145" s="12">
        <v>3322.9</v>
      </c>
      <c r="D145" s="12">
        <v>3502</v>
      </c>
      <c r="E145" s="12">
        <v>3652.9</v>
      </c>
      <c r="F145" s="12">
        <v>3652.9</v>
      </c>
      <c r="G145" s="12">
        <v>3503.8</v>
      </c>
      <c r="H145" s="12">
        <v>3503.8</v>
      </c>
      <c r="I145" s="12">
        <v>3872.8</v>
      </c>
      <c r="J145" s="12">
        <v>3872.8</v>
      </c>
    </row>
    <row r="146" spans="1:10" x14ac:dyDescent="0.25">
      <c r="A146" s="36" t="s">
        <v>137</v>
      </c>
      <c r="B146" s="32" t="s">
        <v>163</v>
      </c>
      <c r="C146" s="12">
        <v>34.9</v>
      </c>
      <c r="D146" s="12">
        <v>47.6</v>
      </c>
      <c r="E146" s="12">
        <v>43.7</v>
      </c>
      <c r="F146" s="12">
        <v>43.7</v>
      </c>
      <c r="G146" s="12">
        <v>40.700000000000003</v>
      </c>
      <c r="H146" s="12">
        <v>40.700000000000003</v>
      </c>
      <c r="I146" s="12">
        <v>41.8</v>
      </c>
      <c r="J146" s="12">
        <v>41.8</v>
      </c>
    </row>
    <row r="147" spans="1:10" x14ac:dyDescent="0.25">
      <c r="A147" s="36" t="s">
        <v>91</v>
      </c>
      <c r="B147" s="32" t="s">
        <v>163</v>
      </c>
      <c r="C147" s="12">
        <v>84.8</v>
      </c>
      <c r="D147" s="12">
        <v>142.5</v>
      </c>
      <c r="E147" s="12">
        <v>67.900000000000006</v>
      </c>
      <c r="F147" s="12">
        <v>67.900000000000006</v>
      </c>
      <c r="G147" s="12">
        <v>66.3</v>
      </c>
      <c r="H147" s="12">
        <v>66.3</v>
      </c>
      <c r="I147" s="12">
        <v>68.400000000000006</v>
      </c>
      <c r="J147" s="12">
        <v>68.400000000000006</v>
      </c>
    </row>
    <row r="148" spans="1:10" x14ac:dyDescent="0.25">
      <c r="A148" s="36" t="s">
        <v>92</v>
      </c>
      <c r="B148" s="32" t="s">
        <v>163</v>
      </c>
      <c r="C148" s="12">
        <v>176</v>
      </c>
      <c r="D148" s="12">
        <v>-327.9</v>
      </c>
      <c r="E148" s="12" t="s">
        <v>135</v>
      </c>
      <c r="F148" s="12" t="s">
        <v>135</v>
      </c>
      <c r="G148" s="12" t="s">
        <v>135</v>
      </c>
      <c r="H148" s="12" t="s">
        <v>135</v>
      </c>
      <c r="I148" s="12" t="s">
        <v>135</v>
      </c>
      <c r="J148" s="12" t="s">
        <v>135</v>
      </c>
    </row>
    <row r="149" spans="1:10" ht="33" x14ac:dyDescent="0.25">
      <c r="A149" s="34" t="s">
        <v>174</v>
      </c>
      <c r="B149" s="32"/>
      <c r="C149" s="12"/>
      <c r="D149" s="12"/>
      <c r="E149" s="12"/>
      <c r="F149" s="12"/>
      <c r="G149" s="12"/>
      <c r="H149" s="12"/>
      <c r="I149" s="12"/>
      <c r="J149" s="12"/>
    </row>
    <row r="150" spans="1:10" x14ac:dyDescent="0.25">
      <c r="A150" s="36" t="s">
        <v>164</v>
      </c>
      <c r="B150" s="32"/>
      <c r="C150" s="12"/>
      <c r="D150" s="12"/>
      <c r="E150" s="12"/>
      <c r="F150" s="12"/>
      <c r="G150" s="12"/>
      <c r="H150" s="12"/>
      <c r="I150" s="12"/>
      <c r="J150" s="12"/>
    </row>
    <row r="151" spans="1:10" ht="33" x14ac:dyDescent="0.25">
      <c r="A151" s="36" t="s">
        <v>93</v>
      </c>
      <c r="B151" s="32" t="s">
        <v>101</v>
      </c>
      <c r="C151" s="12">
        <v>19305</v>
      </c>
      <c r="D151" s="12">
        <v>13599</v>
      </c>
      <c r="E151" s="12">
        <v>10400</v>
      </c>
      <c r="F151" s="12">
        <v>10400</v>
      </c>
      <c r="G151" s="12">
        <v>10785</v>
      </c>
      <c r="H151" s="12">
        <v>10785</v>
      </c>
      <c r="I151" s="12">
        <v>11302</v>
      </c>
      <c r="J151" s="12">
        <v>11302</v>
      </c>
    </row>
    <row r="152" spans="1:10" x14ac:dyDescent="0.25">
      <c r="A152" s="36" t="s">
        <v>9</v>
      </c>
      <c r="B152" s="32"/>
      <c r="C152" s="12"/>
      <c r="D152" s="12"/>
      <c r="E152" s="12"/>
      <c r="F152" s="12"/>
      <c r="G152" s="12"/>
      <c r="H152" s="12"/>
      <c r="I152" s="12"/>
      <c r="J152" s="12"/>
    </row>
    <row r="153" spans="1:10" ht="82.5" x14ac:dyDescent="0.25">
      <c r="A153" s="36" t="s">
        <v>94</v>
      </c>
      <c r="B153" s="32" t="s">
        <v>101</v>
      </c>
      <c r="C153" s="12">
        <v>311</v>
      </c>
      <c r="D153" s="12">
        <v>1950</v>
      </c>
      <c r="E153" s="12">
        <v>100</v>
      </c>
      <c r="F153" s="12">
        <v>100</v>
      </c>
      <c r="G153" s="12">
        <v>0</v>
      </c>
      <c r="H153" s="12">
        <v>0</v>
      </c>
      <c r="I153" s="12">
        <v>0</v>
      </c>
      <c r="J153" s="12">
        <v>0</v>
      </c>
    </row>
    <row r="154" spans="1:10" ht="99" x14ac:dyDescent="0.25">
      <c r="A154" s="36" t="s">
        <v>95</v>
      </c>
      <c r="B154" s="32" t="s">
        <v>101</v>
      </c>
      <c r="C154" s="12">
        <v>8431</v>
      </c>
      <c r="D154" s="12">
        <v>9500</v>
      </c>
      <c r="E154" s="12">
        <v>9500</v>
      </c>
      <c r="F154" s="12">
        <v>9500</v>
      </c>
      <c r="G154" s="12">
        <v>9947</v>
      </c>
      <c r="H154" s="12">
        <v>9947</v>
      </c>
      <c r="I154" s="12">
        <v>10424</v>
      </c>
      <c r="J154" s="12">
        <v>10424</v>
      </c>
    </row>
    <row r="155" spans="1:10" ht="99" x14ac:dyDescent="0.25">
      <c r="A155" s="36" t="s">
        <v>96</v>
      </c>
      <c r="B155" s="32" t="s">
        <v>101</v>
      </c>
      <c r="C155" s="12">
        <v>10563</v>
      </c>
      <c r="D155" s="12">
        <v>2149</v>
      </c>
      <c r="E155" s="12">
        <v>800</v>
      </c>
      <c r="F155" s="12">
        <v>800</v>
      </c>
      <c r="G155" s="12">
        <v>838</v>
      </c>
      <c r="H155" s="12">
        <v>838</v>
      </c>
      <c r="I155" s="12">
        <v>878</v>
      </c>
      <c r="J155" s="12">
        <v>878</v>
      </c>
    </row>
    <row r="156" spans="1:10" ht="33" x14ac:dyDescent="0.25">
      <c r="A156" s="36" t="s">
        <v>97</v>
      </c>
      <c r="B156" s="32" t="s">
        <v>101</v>
      </c>
      <c r="C156" s="12">
        <v>42700</v>
      </c>
      <c r="D156" s="12">
        <v>31200</v>
      </c>
      <c r="E156" s="12">
        <v>36000</v>
      </c>
      <c r="F156" s="12">
        <v>36000</v>
      </c>
      <c r="G156" s="12">
        <v>37700</v>
      </c>
      <c r="H156" s="12">
        <v>37700</v>
      </c>
      <c r="I156" s="12">
        <v>39000</v>
      </c>
      <c r="J156" s="12">
        <v>39000</v>
      </c>
    </row>
    <row r="157" spans="1:10" x14ac:dyDescent="0.25">
      <c r="A157" s="36" t="s">
        <v>9</v>
      </c>
      <c r="B157" s="32"/>
      <c r="C157" s="12"/>
      <c r="D157" s="12"/>
      <c r="E157" s="12"/>
      <c r="F157" s="12"/>
      <c r="G157" s="12"/>
      <c r="H157" s="12"/>
      <c r="I157" s="12"/>
      <c r="J157" s="12"/>
    </row>
    <row r="158" spans="1:10" ht="33" x14ac:dyDescent="0.25">
      <c r="A158" s="36" t="s">
        <v>98</v>
      </c>
      <c r="B158" s="32" t="s">
        <v>101</v>
      </c>
      <c r="C158" s="12"/>
      <c r="D158" s="12"/>
      <c r="E158" s="12"/>
      <c r="F158" s="12"/>
      <c r="G158" s="12"/>
      <c r="H158" s="12"/>
      <c r="I158" s="12"/>
      <c r="J158" s="12"/>
    </row>
    <row r="159" spans="1:10" ht="82.5" x14ac:dyDescent="0.25">
      <c r="A159" s="36" t="s">
        <v>99</v>
      </c>
      <c r="B159" s="32" t="s">
        <v>101</v>
      </c>
      <c r="C159" s="12">
        <v>4000</v>
      </c>
      <c r="D159" s="12">
        <v>1000</v>
      </c>
      <c r="E159" s="12">
        <v>6000</v>
      </c>
      <c r="F159" s="12">
        <v>6000</v>
      </c>
      <c r="G159" s="12">
        <v>6300</v>
      </c>
      <c r="H159" s="12">
        <v>6300</v>
      </c>
      <c r="I159" s="12">
        <v>6600</v>
      </c>
      <c r="J159" s="12">
        <v>6600</v>
      </c>
    </row>
    <row r="160" spans="1:10" ht="49.5" x14ac:dyDescent="0.25">
      <c r="A160" s="36" t="s">
        <v>100</v>
      </c>
      <c r="B160" s="32" t="s">
        <v>101</v>
      </c>
      <c r="C160" s="12">
        <v>38700</v>
      </c>
      <c r="D160" s="12">
        <v>30200</v>
      </c>
      <c r="E160" s="12">
        <v>30000</v>
      </c>
      <c r="F160" s="12">
        <v>30000</v>
      </c>
      <c r="G160" s="12">
        <v>31400</v>
      </c>
      <c r="H160" s="12">
        <v>31400</v>
      </c>
      <c r="I160" s="12">
        <v>33000</v>
      </c>
      <c r="J160" s="12">
        <v>33000</v>
      </c>
    </row>
    <row r="161" spans="2:10" x14ac:dyDescent="0.25">
      <c r="B161" s="22"/>
      <c r="C161" s="23"/>
      <c r="D161" s="23"/>
      <c r="E161" s="23"/>
      <c r="F161" s="23"/>
      <c r="G161" s="23"/>
      <c r="H161" s="23"/>
      <c r="I161" s="23"/>
      <c r="J161" s="23"/>
    </row>
    <row r="162" spans="2:10" x14ac:dyDescent="0.25">
      <c r="B162" s="22"/>
      <c r="C162" s="23"/>
      <c r="D162" s="23"/>
      <c r="E162" s="23"/>
      <c r="F162" s="23"/>
      <c r="G162" s="23"/>
      <c r="H162" s="23"/>
      <c r="I162" s="23"/>
      <c r="J162" s="23"/>
    </row>
    <row r="163" spans="2:10" x14ac:dyDescent="0.25">
      <c r="B163" s="22"/>
      <c r="C163" s="24"/>
      <c r="D163" s="24"/>
      <c r="E163" s="24"/>
      <c r="F163" s="24"/>
      <c r="G163" s="24"/>
      <c r="H163" s="24"/>
      <c r="I163" s="24"/>
      <c r="J163" s="24"/>
    </row>
  </sheetData>
  <mergeCells count="12">
    <mergeCell ref="A7:A10"/>
    <mergeCell ref="B7:B10"/>
    <mergeCell ref="A5:J5"/>
    <mergeCell ref="H2:J2"/>
    <mergeCell ref="H3:J3"/>
    <mergeCell ref="H1:J1"/>
    <mergeCell ref="C7:C9"/>
    <mergeCell ref="D7:D9"/>
    <mergeCell ref="E7:J7"/>
    <mergeCell ref="E8:F8"/>
    <mergeCell ref="G8:H8"/>
    <mergeCell ref="I8:J8"/>
  </mergeCells>
  <pageMargins left="0.78740157480314965" right="0.39370078740157483" top="0.74803149606299213" bottom="0.55118110236220474" header="0.31496062992125984" footer="0.31496062992125984"/>
  <pageSetup paperSize="9" scale="59" fitToHeight="0" orientation="landscape" r:id="rId1"/>
  <rowBreaks count="2" manualBreakCount="2">
    <brk id="112" max="9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 Битаров</dc:creator>
  <cp:lastModifiedBy>Алина Базрова</cp:lastModifiedBy>
  <cp:lastPrinted>2022-11-10T12:14:37Z</cp:lastPrinted>
  <dcterms:created xsi:type="dcterms:W3CDTF">2019-10-08T06:35:46Z</dcterms:created>
  <dcterms:modified xsi:type="dcterms:W3CDTF">2022-11-10T12:16:11Z</dcterms:modified>
</cp:coreProperties>
</file>