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<sst xmlns="http://schemas.openxmlformats.org/spreadsheetml/2006/main" count="236" uniqueCount="166">
  <si>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</si>
  <si>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</si>
  <si>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</si>
  <si>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</si>
  <si>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</si>
  <si>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</si>
  <si>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</si>
  <si>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</si>
  <si>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</si>
  <si>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</si>
  <si>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</si>
  <si>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</si>
  <si>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</si>
  <si>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</si>
  <si>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</si>
  <si>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</si>
  <si>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</si>
  <si>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</si>
  <si>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</si>
  <si>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</si>
  <si>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</si>
  <si>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</si>
  <si>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</si>
  <si>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</si>
  <si>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</si>
  <si>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</si>
  <si>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</si>
  <si>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</si>
  <si>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(18491 руб.): 80%*0,85 от ФОТ
СП (13052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</si>
  <si>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</si>
  <si>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</si>
  <si>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(-973 руб.): 80%*0,85 от ФОТ
СП (-687 руб.): 60%*0,8 от ФОТ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</si>
  <si>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</si>
  <si>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</si>
  <si>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(-507 руб.): 80%*0,85 от ФОТ
СП (-358 руб.): 60%*0,8 от ФОТ</t>
    </r>
  </si>
  <si>
    <r>
      <t>-12</t>
    </r>
    <r>
      <rPr>
        <i/>
        <sz val="6"/>
        <rFont val="Times New Roman"/>
        <family val="1"/>
      </rPr>
      <t xml:space="preserve">
-3*4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</si>
  <si>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</si>
  <si>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</si>
  <si>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</si>
  <si>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</si>
  <si>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</si>
  <si>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</si>
  <si>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</si>
  <si>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</si>
  <si>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</si>
  <si>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</si>
  <si>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</si>
  <si>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</si>
  <si>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</si>
  <si>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</si>
  <si>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</si>
  <si>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</si>
  <si>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</si>
  <si>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</si>
  <si>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</si>
  <si>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</si>
  <si>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(36982 руб.): 80%*0,85 от ФОТ
СП (26105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</si>
  <si>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(-1946 руб.): 80%*0,85 от ФОТ
СП (-1374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</si>
  <si>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(-1015 руб.): 80%*0,85 от ФОТ
СП (-716 руб.): 60%*0,8 от ФОТ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</si>
  <si>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</si>
  <si>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</si>
  <si>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</si>
  <si>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</si>
  <si>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</si>
  <si>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</si>
  <si>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</si>
  <si>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</si>
  <si>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</si>
  <si>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(29290 руб.): 65%*0,85 от ФОТ
СП (17041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</si>
  <si>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</si>
  <si>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(-1149 руб.): 65%*0,85 от ФОТ
СП (-668 руб.): 40%*0,8 от ФОТ</t>
    </r>
  </si>
  <si>
    <r>
      <t>-8</t>
    </r>
    <r>
      <rPr>
        <i/>
        <sz val="6"/>
        <rFont val="Times New Roman"/>
        <family val="1"/>
      </rPr>
      <t xml:space="preserve">
-2*4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</si>
  <si>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</si>
  <si>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</si>
  <si>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</si>
  <si>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</si>
  <si>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</si>
  <si>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</si>
  <si>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(2073 руб.): 80%*0,85 от ФОТ
СП (1464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</si>
  <si>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</si>
  <si>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(1239 руб.): 80%*0,85 от ФОТ
СП (875 руб.): 60%*0,8 от ФОТ</t>
    </r>
  </si>
  <si>
    <r>
      <t>24</t>
    </r>
    <r>
      <rPr>
        <i/>
        <sz val="6"/>
        <rFont val="Times New Roman"/>
        <family val="1"/>
      </rPr>
      <t xml:space="preserve">
4*6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</si>
  <si>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</si>
  <si>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</si>
  <si>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</si>
  <si>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</si>
  <si>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</si>
  <si>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</si>
  <si>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</si>
  <si>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</si>
  <si>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</si>
  <si>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</si>
  <si>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</si>
  <si>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</si>
  <si>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</si>
  <si>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</si>
  <si>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</si>
  <si>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</si>
  <si>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</si>
  <si>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</si>
  <si>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</si>
  <si>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</si>
  <si>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</si>
  <si>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___________________________1 202 155</t>
  </si>
  <si>
    <t>_______________________________________________________________________________________________270 147</t>
  </si>
  <si>
    <t>_______________________________________________________________________________________________95 676</t>
  </si>
  <si>
    <t>_______________________________________________________________________________________________836 332</t>
  </si>
  <si>
    <t>___________________________131 082</t>
  </si>
  <si>
    <t>_______________________________________________________________________________________________10 814,36</t>
  </si>
  <si>
    <t>Составил:</t>
  </si>
  <si>
    <t>Проверил:</t>
  </si>
  <si>
    <t>Составлен в текущих ценах по состоянию на 01.01.2011 г.</t>
  </si>
  <si>
    <t>замену лифтового оборудования г/п 400 кг на 8 остановок в количестве 4 ед.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</si>
  <si>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</si>
  <si>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</si>
  <si>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</si>
  <si>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</si>
  <si>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>Сводный сметный расчет в сумме 6 157 248 руб.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</si>
  <si>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</si>
  <si>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</si>
  <si>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</si>
  <si>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</si>
  <si>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</si>
  <si>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</si>
  <si>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</si>
  <si>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</si>
  <si>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</si>
  <si>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</si>
  <si>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</si>
  <si>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</si>
  <si>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</si>
  <si>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</si>
  <si>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</si>
  <si>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</si>
  <si>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</si>
  <si>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</si>
  <si>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</si>
  <si>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</si>
  <si>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</si>
  <si>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</si>
  <si>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</si>
  <si>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</si>
  <si>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</si>
  <si>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</si>
  <si>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</si>
  <si>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</si>
  <si>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</si>
  <si>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</si>
  <si>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</si>
  <si>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</si>
  <si>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</si>
  <si>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</si>
  <si>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</si>
  <si>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</si>
  <si>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</si>
  <si>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</si>
  <si>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</si>
  <si>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Управляющая организация ООО "Жилкомсервис"</t>
  </si>
  <si>
    <t>обор</t>
  </si>
  <si>
    <t>проект</t>
  </si>
  <si>
    <t>экс</t>
  </si>
  <si>
    <t>см</t>
  </si>
  <si>
    <t>СМР</t>
  </si>
  <si>
    <t>Многоквартирный жилой дом по ул.Московская, 28</t>
  </si>
  <si>
    <t>ЛС-01</t>
  </si>
  <si>
    <t>Замена лифтового оборудования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</si>
</sst>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8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31">
      <selection activeCell="H57" sqref="D46:H57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113</v>
      </c>
    </row>
    <row r="2" spans="2:8" ht="12.75">
      <c r="B2" s="19" t="s">
        <v>114</v>
      </c>
      <c r="C2" s="29"/>
      <c r="D2" s="50" t="s">
        <v>157</v>
      </c>
      <c r="E2" s="50"/>
      <c r="F2" s="50"/>
      <c r="G2" s="50"/>
      <c r="H2" s="48"/>
    </row>
    <row r="3" spans="4:8" ht="12.75">
      <c r="D3" s="51" t="s">
        <v>115</v>
      </c>
      <c r="F3" s="48"/>
      <c r="G3" s="48"/>
      <c r="H3" s="48"/>
    </row>
    <row r="4" spans="2:8" ht="12.75">
      <c r="B4" s="19" t="s">
        <v>116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117</v>
      </c>
      <c r="D6" s="48"/>
      <c r="E6" s="51"/>
      <c r="F6" s="48"/>
      <c r="G6" s="48"/>
      <c r="H6" s="48"/>
    </row>
    <row r="7" spans="2:8" ht="12.75">
      <c r="B7" s="19" t="s">
        <v>118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119</v>
      </c>
      <c r="F9" s="48"/>
      <c r="G9" s="48"/>
      <c r="H9" s="48"/>
    </row>
    <row r="10" spans="2:8" ht="12.75">
      <c r="B10" s="19" t="s">
        <v>120</v>
      </c>
      <c r="H10" s="48"/>
    </row>
    <row r="11" spans="7:8" ht="12.75">
      <c r="G11" s="48"/>
      <c r="H11" s="48"/>
    </row>
    <row r="12" spans="4:8" ht="12.75">
      <c r="D12" s="53" t="s">
        <v>121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163</v>
      </c>
      <c r="E14" s="22"/>
      <c r="F14" s="50"/>
      <c r="G14" s="50"/>
      <c r="H14" s="48"/>
    </row>
    <row r="15" spans="4:8" ht="12.75">
      <c r="D15" s="55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122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72" t="s">
        <v>4</v>
      </c>
      <c r="B19" s="73" t="s">
        <v>123</v>
      </c>
      <c r="C19" s="72" t="s">
        <v>124</v>
      </c>
      <c r="D19" s="74" t="s">
        <v>125</v>
      </c>
      <c r="E19" s="74"/>
      <c r="F19" s="74"/>
      <c r="G19" s="74"/>
      <c r="H19" s="72" t="s">
        <v>126</v>
      </c>
    </row>
    <row r="20" spans="1:8" ht="12.75">
      <c r="A20" s="72"/>
      <c r="B20" s="73"/>
      <c r="C20" s="72"/>
      <c r="D20" s="72" t="s">
        <v>127</v>
      </c>
      <c r="E20" s="72" t="s">
        <v>128</v>
      </c>
      <c r="F20" s="72" t="s">
        <v>129</v>
      </c>
      <c r="G20" s="72" t="s">
        <v>130</v>
      </c>
      <c r="H20" s="72"/>
    </row>
    <row r="21" spans="1:8" ht="12.75">
      <c r="A21" s="72"/>
      <c r="B21" s="73"/>
      <c r="C21" s="72"/>
      <c r="D21" s="72"/>
      <c r="E21" s="72"/>
      <c r="F21" s="72"/>
      <c r="G21" s="72"/>
      <c r="H21" s="72"/>
    </row>
    <row r="22" spans="1:8" ht="12.75">
      <c r="A22" s="72"/>
      <c r="B22" s="73"/>
      <c r="C22" s="72"/>
      <c r="D22" s="72"/>
      <c r="E22" s="72"/>
      <c r="F22" s="72"/>
      <c r="G22" s="72"/>
      <c r="H22" s="72"/>
    </row>
    <row r="23" spans="1:8" ht="12.75">
      <c r="A23" s="56">
        <v>1</v>
      </c>
      <c r="B23" s="57">
        <v>2</v>
      </c>
      <c r="C23" s="56">
        <v>3</v>
      </c>
      <c r="D23" s="56">
        <v>4</v>
      </c>
      <c r="E23" s="56">
        <v>5</v>
      </c>
      <c r="F23" s="56">
        <v>6</v>
      </c>
      <c r="G23" s="56">
        <v>7</v>
      </c>
      <c r="H23" s="56">
        <v>8</v>
      </c>
    </row>
    <row r="24" spans="1:8" ht="12.75">
      <c r="A24" s="69" t="s">
        <v>131</v>
      </c>
      <c r="B24" s="70"/>
      <c r="C24" s="70"/>
      <c r="D24" s="70"/>
      <c r="E24" s="70"/>
      <c r="F24" s="70"/>
      <c r="G24" s="70"/>
      <c r="H24" s="70"/>
    </row>
    <row r="25" spans="1:8" ht="12.75">
      <c r="A25" s="58">
        <v>1</v>
      </c>
      <c r="B25" s="59" t="s">
        <v>164</v>
      </c>
      <c r="C25" s="60" t="s">
        <v>165</v>
      </c>
      <c r="D25" s="61">
        <v>0</v>
      </c>
      <c r="E25" s="61">
        <v>270147</v>
      </c>
      <c r="F25" s="61">
        <v>836332</v>
      </c>
      <c r="G25" s="61">
        <v>95676</v>
      </c>
      <c r="H25" s="61">
        <f>SUM(D25:G25)</f>
        <v>1202155</v>
      </c>
    </row>
    <row r="26" spans="1:8" ht="12.75">
      <c r="A26" s="62"/>
      <c r="B26" s="63"/>
      <c r="C26" s="60" t="s">
        <v>132</v>
      </c>
      <c r="D26" s="61">
        <f>SUM(D25)</f>
        <v>0</v>
      </c>
      <c r="E26" s="61">
        <f>SUM(E25)</f>
        <v>270147</v>
      </c>
      <c r="F26" s="61">
        <f>SUM(F25)</f>
        <v>836332</v>
      </c>
      <c r="G26" s="61">
        <f>SUM(G25)</f>
        <v>95676</v>
      </c>
      <c r="H26" s="61">
        <f>SUM(H25)</f>
        <v>1202155</v>
      </c>
    </row>
    <row r="27" spans="1:8" ht="12.75">
      <c r="A27" s="69" t="s">
        <v>133</v>
      </c>
      <c r="B27" s="70"/>
      <c r="C27" s="70"/>
      <c r="D27" s="70"/>
      <c r="E27" s="70"/>
      <c r="F27" s="70"/>
      <c r="G27" s="70"/>
      <c r="H27" s="70"/>
    </row>
    <row r="28" spans="1:8" ht="12.75">
      <c r="A28" s="58">
        <v>2</v>
      </c>
      <c r="B28" s="59" t="s">
        <v>134</v>
      </c>
      <c r="C28" s="60" t="s">
        <v>135</v>
      </c>
      <c r="D28" s="64"/>
      <c r="E28" s="64"/>
      <c r="F28" s="64"/>
      <c r="G28" s="61">
        <f>E26*0.007</f>
        <v>1891.029</v>
      </c>
      <c r="H28" s="61">
        <f>G28</f>
        <v>1891.029</v>
      </c>
    </row>
    <row r="29" spans="1:8" ht="12.75">
      <c r="A29" s="58">
        <v>3</v>
      </c>
      <c r="B29" s="59" t="s">
        <v>82</v>
      </c>
      <c r="C29" s="60" t="s">
        <v>136</v>
      </c>
      <c r="D29" s="64"/>
      <c r="E29" s="64"/>
      <c r="F29" s="64"/>
      <c r="G29" s="61">
        <f>4*20482.36</f>
        <v>81929.44</v>
      </c>
      <c r="H29" s="61">
        <f>G29</f>
        <v>81929.44</v>
      </c>
    </row>
    <row r="30" spans="1:8" ht="25.5">
      <c r="A30" s="58">
        <v>4</v>
      </c>
      <c r="B30" s="59" t="s">
        <v>137</v>
      </c>
      <c r="C30" s="60" t="s">
        <v>138</v>
      </c>
      <c r="D30" s="64"/>
      <c r="E30" s="64"/>
      <c r="F30" s="64"/>
      <c r="G30" s="61">
        <f>(G28+G29)*0.3375</f>
        <v>28289.408287500002</v>
      </c>
      <c r="H30" s="61">
        <f>G30</f>
        <v>28289.408287500002</v>
      </c>
    </row>
    <row r="31" spans="1:8" ht="12.75">
      <c r="A31" s="62"/>
      <c r="B31" s="63"/>
      <c r="C31" s="60" t="s">
        <v>139</v>
      </c>
      <c r="D31" s="64"/>
      <c r="E31" s="64"/>
      <c r="F31" s="64"/>
      <c r="G31" s="61">
        <f>G28+G30+G29</f>
        <v>112109.8772875</v>
      </c>
      <c r="H31" s="61">
        <f>H28+H30</f>
        <v>30180.4372875</v>
      </c>
    </row>
    <row r="32" spans="1:8" ht="12.75">
      <c r="A32" s="62"/>
      <c r="B32" s="63"/>
      <c r="C32" s="60" t="s">
        <v>140</v>
      </c>
      <c r="D32" s="61">
        <f>D26+D31</f>
        <v>0</v>
      </c>
      <c r="E32" s="61">
        <f>E26+E31</f>
        <v>270147</v>
      </c>
      <c r="F32" s="61">
        <f>F26+F31</f>
        <v>836332</v>
      </c>
      <c r="G32" s="61">
        <f>G26+G31</f>
        <v>207785.8772875</v>
      </c>
      <c r="H32" s="61">
        <f>H26+H31</f>
        <v>1232335.4372875</v>
      </c>
    </row>
    <row r="33" spans="1:8" ht="12.75">
      <c r="A33" s="58"/>
      <c r="B33" s="63"/>
      <c r="C33" s="47" t="s">
        <v>141</v>
      </c>
      <c r="D33" s="61">
        <f>D32</f>
        <v>0</v>
      </c>
      <c r="E33" s="61">
        <f>E32</f>
        <v>270147</v>
      </c>
      <c r="F33" s="61">
        <f>F32</f>
        <v>836332</v>
      </c>
      <c r="G33" s="61">
        <f>G32</f>
        <v>207785.8772875</v>
      </c>
      <c r="H33" s="61">
        <f>H32</f>
        <v>1232335.4372875</v>
      </c>
    </row>
    <row r="34" spans="1:8" ht="12.75">
      <c r="A34" s="69" t="s">
        <v>142</v>
      </c>
      <c r="B34" s="71"/>
      <c r="C34" s="71"/>
      <c r="D34" s="71"/>
      <c r="E34" s="71"/>
      <c r="F34" s="71"/>
      <c r="G34" s="71"/>
      <c r="H34" s="71"/>
    </row>
    <row r="35" spans="1:8" ht="12.75">
      <c r="A35" s="58">
        <v>5</v>
      </c>
      <c r="B35" s="63"/>
      <c r="C35" s="60" t="s">
        <v>143</v>
      </c>
      <c r="D35" s="61">
        <f>D33*5.65</f>
        <v>0</v>
      </c>
      <c r="E35" s="61">
        <f>E33*5.65</f>
        <v>1526330.55</v>
      </c>
      <c r="F35" s="64"/>
      <c r="G35" s="64"/>
      <c r="H35" s="61">
        <f>SUM(D35:G35)</f>
        <v>1526330.55</v>
      </c>
    </row>
    <row r="36" spans="1:8" ht="12.75">
      <c r="A36" s="58">
        <v>6</v>
      </c>
      <c r="B36" s="63"/>
      <c r="C36" s="60" t="s">
        <v>144</v>
      </c>
      <c r="D36" s="64"/>
      <c r="E36" s="64"/>
      <c r="F36" s="64">
        <f>F33*3.26</f>
        <v>2726442.32</v>
      </c>
      <c r="G36" s="64"/>
      <c r="H36" s="61">
        <f>SUM(D36:G36)</f>
        <v>2726442.32</v>
      </c>
    </row>
    <row r="37" spans="1:8" ht="12.75">
      <c r="A37" s="58">
        <v>7</v>
      </c>
      <c r="B37" s="63"/>
      <c r="C37" s="60" t="s">
        <v>145</v>
      </c>
      <c r="D37" s="64"/>
      <c r="E37" s="64"/>
      <c r="F37" s="64"/>
      <c r="G37" s="61">
        <f>G26*6.21</f>
        <v>594147.96</v>
      </c>
      <c r="H37" s="61">
        <f>SUM(D37:G37)</f>
        <v>594147.96</v>
      </c>
    </row>
    <row r="38" spans="1:8" ht="12.75">
      <c r="A38" s="58">
        <v>8</v>
      </c>
      <c r="B38" s="63"/>
      <c r="C38" s="60" t="s">
        <v>146</v>
      </c>
      <c r="D38" s="64"/>
      <c r="E38" s="64"/>
      <c r="F38" s="64"/>
      <c r="G38" s="61">
        <f>(G28+G29)*3.31</f>
        <v>277445.75239</v>
      </c>
      <c r="H38" s="61">
        <f>SUM(D38:G38)</f>
        <v>277445.75239</v>
      </c>
    </row>
    <row r="39" spans="1:8" ht="12.75">
      <c r="A39" s="58">
        <v>9</v>
      </c>
      <c r="B39" s="63"/>
      <c r="C39" s="60" t="s">
        <v>147</v>
      </c>
      <c r="D39" s="64"/>
      <c r="E39" s="64"/>
      <c r="F39" s="64"/>
      <c r="G39" s="61">
        <f>G30*3.31</f>
        <v>93637.941431625</v>
      </c>
      <c r="H39" s="61">
        <f>SUM(D39:G39)</f>
        <v>93637.941431625</v>
      </c>
    </row>
    <row r="40" spans="1:8" ht="12.75">
      <c r="A40" s="58"/>
      <c r="B40" s="63"/>
      <c r="C40" s="47" t="s">
        <v>148</v>
      </c>
      <c r="D40" s="61">
        <f>D35</f>
        <v>0</v>
      </c>
      <c r="E40" s="61">
        <f>E35</f>
        <v>1526330.55</v>
      </c>
      <c r="F40" s="64">
        <f>F36</f>
        <v>2726442.32</v>
      </c>
      <c r="G40" s="61">
        <f>G37+G38+G39</f>
        <v>965231.653821625</v>
      </c>
      <c r="H40" s="61">
        <f>SUM(H35:H39)+1</f>
        <v>5218005.523821625</v>
      </c>
    </row>
    <row r="41" spans="1:8" ht="12.75">
      <c r="A41" s="69" t="s">
        <v>149</v>
      </c>
      <c r="B41" s="70"/>
      <c r="C41" s="70"/>
      <c r="D41" s="70"/>
      <c r="E41" s="70"/>
      <c r="F41" s="70"/>
      <c r="G41" s="70"/>
      <c r="H41" s="70"/>
    </row>
    <row r="42" spans="1:8" ht="12.75">
      <c r="A42" s="58">
        <v>10</v>
      </c>
      <c r="B42" s="59" t="s">
        <v>150</v>
      </c>
      <c r="C42" s="60" t="s">
        <v>151</v>
      </c>
      <c r="D42" s="61">
        <f>D40*0.18</f>
        <v>0</v>
      </c>
      <c r="E42" s="61">
        <f>E40*0.18</f>
        <v>274739.499</v>
      </c>
      <c r="F42" s="61">
        <f>F40*0.18</f>
        <v>490759.61759999994</v>
      </c>
      <c r="G42" s="61">
        <f>G40*0.18</f>
        <v>173741.6976878925</v>
      </c>
      <c r="H42" s="61">
        <f>H40*0.18</f>
        <v>939240.9942878925</v>
      </c>
    </row>
    <row r="43" spans="1:8" ht="12.75">
      <c r="A43" s="58"/>
      <c r="B43" s="63"/>
      <c r="C43" s="60" t="s">
        <v>152</v>
      </c>
      <c r="D43" s="61">
        <f>D42</f>
        <v>0</v>
      </c>
      <c r="E43" s="61">
        <f>E42</f>
        <v>274739.499</v>
      </c>
      <c r="F43" s="61">
        <f>F42</f>
        <v>490759.61759999994</v>
      </c>
      <c r="G43" s="61">
        <f>G42</f>
        <v>173741.6976878925</v>
      </c>
      <c r="H43" s="61">
        <f>H42</f>
        <v>939240.9942878925</v>
      </c>
    </row>
    <row r="44" spans="1:9" ht="12.75">
      <c r="A44" s="58"/>
      <c r="B44" s="63"/>
      <c r="C44" s="47" t="s">
        <v>153</v>
      </c>
      <c r="D44" s="65">
        <f>D40+D43</f>
        <v>0</v>
      </c>
      <c r="E44" s="65">
        <f>E40+E43</f>
        <v>1801070.049</v>
      </c>
      <c r="F44" s="65">
        <f>F40+F43</f>
        <v>3217201.9376</v>
      </c>
      <c r="G44" s="65">
        <f>G40+G43</f>
        <v>1138973.3515095175</v>
      </c>
      <c r="H44" s="65">
        <f>H40+H43+1</f>
        <v>6157247.518109517</v>
      </c>
      <c r="I44" s="66"/>
    </row>
    <row r="46" ht="12.75">
      <c r="H46" s="67"/>
    </row>
    <row r="47" spans="8:9" ht="12.75">
      <c r="H47" s="67">
        <f>H44/4</f>
        <v>1539311.8795273793</v>
      </c>
      <c r="I47" s="66"/>
    </row>
    <row r="48" spans="4:8" ht="12.75">
      <c r="D48" s="9" t="s">
        <v>158</v>
      </c>
      <c r="E48" s="67">
        <v>830000</v>
      </c>
      <c r="F48" s="9">
        <f>H36*1.18/4</f>
        <v>804300.4844</v>
      </c>
      <c r="H48" s="67"/>
    </row>
    <row r="49" spans="2:6" ht="15">
      <c r="B49" s="68" t="s">
        <v>154</v>
      </c>
      <c r="C49" s="20" t="s">
        <v>155</v>
      </c>
      <c r="D49" s="9" t="s">
        <v>159</v>
      </c>
      <c r="E49" s="67">
        <v>80000</v>
      </c>
      <c r="F49" s="9">
        <f>G29*3.31*1.18/4</f>
        <v>80000.001688</v>
      </c>
    </row>
    <row r="50" spans="2:6" ht="15">
      <c r="B50" s="68"/>
      <c r="D50" s="9" t="s">
        <v>160</v>
      </c>
      <c r="E50" s="67">
        <v>27623</v>
      </c>
      <c r="F50" s="9">
        <f>G30*3.31*1.18/4</f>
        <v>27623.192722329375</v>
      </c>
    </row>
    <row r="51" spans="2:6" ht="15">
      <c r="B51" s="68" t="s">
        <v>156</v>
      </c>
      <c r="C51" s="20" t="s">
        <v>155</v>
      </c>
      <c r="D51" s="20" t="s">
        <v>161</v>
      </c>
      <c r="E51" s="67">
        <v>1824</v>
      </c>
      <c r="F51" s="9">
        <f>G28*3.31*1.18/4</f>
        <v>1846.49526705</v>
      </c>
    </row>
    <row r="52" spans="5:8" ht="12.75">
      <c r="E52" s="67"/>
      <c r="H52" s="67"/>
    </row>
    <row r="53" spans="4:6" ht="12.75">
      <c r="D53" s="9" t="s">
        <v>162</v>
      </c>
      <c r="E53" s="67">
        <f>H44/4-E48-E49-E50-E51</f>
        <v>599864.8795273793</v>
      </c>
      <c r="F53" s="67">
        <f>H47-F48-F49-F50-F51</f>
        <v>625541.7054499999</v>
      </c>
    </row>
    <row r="55" spans="5:6" ht="12.75">
      <c r="E55" s="67">
        <f>E53-13000</f>
        <v>586864.8795273793</v>
      </c>
      <c r="F55" s="9">
        <f>E25*5.65*1.18/4+G26*6.21*1.18/4</f>
        <v>625541.16045</v>
      </c>
    </row>
  </sheetData>
  <sheetProtection/>
  <mergeCells count="13">
    <mergeCell ref="G20:G22"/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zoomScalePageLayoutView="0" workbookViewId="0" topLeftCell="A6">
      <selection activeCell="H7" sqref="H7"/>
    </sheetView>
  </sheetViews>
  <sheetFormatPr defaultColWidth="9.00390625" defaultRowHeight="12.75" outlineLevelRow="2"/>
  <cols>
    <col min="1" max="1" width="3.25390625" style="3" customWidth="1"/>
    <col min="2" max="2" width="10.375" style="13" customWidth="1"/>
    <col min="3" max="3" width="34.25390625" style="4" customWidth="1"/>
    <col min="4" max="4" width="8.625" style="5" customWidth="1"/>
    <col min="5" max="5" width="9.37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163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102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112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96</v>
      </c>
      <c r="E15" s="16"/>
      <c r="F15" s="9"/>
      <c r="G15" s="9"/>
      <c r="H15" s="9"/>
      <c r="I15" s="11"/>
      <c r="J15" s="75" t="s">
        <v>103</v>
      </c>
      <c r="K15" s="76"/>
      <c r="L15" s="20" t="s">
        <v>92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99</v>
      </c>
      <c r="E16" s="16"/>
      <c r="F16" s="9"/>
      <c r="G16" s="9"/>
      <c r="H16" s="9"/>
      <c r="I16" s="11"/>
      <c r="J16" s="75" t="s">
        <v>104</v>
      </c>
      <c r="K16" s="76"/>
      <c r="L16" s="20" t="s">
        <v>92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98</v>
      </c>
      <c r="E17" s="16"/>
      <c r="F17" s="9"/>
      <c r="G17" s="9"/>
      <c r="H17" s="9"/>
      <c r="I17" s="11"/>
      <c r="J17" s="75" t="s">
        <v>105</v>
      </c>
      <c r="K17" s="76"/>
      <c r="L17" s="20" t="s">
        <v>92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97</v>
      </c>
      <c r="E18" s="16"/>
      <c r="F18" s="9"/>
      <c r="G18" s="9"/>
      <c r="H18" s="9"/>
      <c r="I18" s="11"/>
      <c r="J18" s="75" t="s">
        <v>106</v>
      </c>
      <c r="K18" s="76"/>
      <c r="L18" s="20" t="s">
        <v>92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93</v>
      </c>
      <c r="E19" s="16"/>
      <c r="F19" s="9"/>
      <c r="G19" s="9"/>
      <c r="H19" s="9"/>
      <c r="I19" s="11"/>
      <c r="J19" s="75" t="s">
        <v>107</v>
      </c>
      <c r="K19" s="76"/>
      <c r="L19" s="20" t="s">
        <v>92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94</v>
      </c>
      <c r="E20" s="16"/>
      <c r="F20" s="9"/>
      <c r="G20" s="9"/>
      <c r="H20" s="9"/>
      <c r="I20" s="11"/>
      <c r="J20" s="75" t="s">
        <v>108</v>
      </c>
      <c r="K20" s="76"/>
      <c r="L20" s="20" t="s">
        <v>95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111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82" t="s">
        <v>4</v>
      </c>
      <c r="B23" s="84" t="s">
        <v>11</v>
      </c>
      <c r="C23" s="82" t="s">
        <v>5</v>
      </c>
      <c r="D23" s="82" t="s">
        <v>6</v>
      </c>
      <c r="E23" s="82" t="s">
        <v>7</v>
      </c>
      <c r="F23" s="82" t="s">
        <v>20</v>
      </c>
      <c r="G23" s="83"/>
      <c r="H23" s="83"/>
      <c r="I23" s="83"/>
      <c r="J23" s="82" t="s">
        <v>21</v>
      </c>
      <c r="K23" s="83"/>
      <c r="L23" s="83"/>
      <c r="M23" s="83"/>
      <c r="N23" s="82" t="s">
        <v>13</v>
      </c>
      <c r="O23" s="82" t="s">
        <v>15</v>
      </c>
      <c r="P23" s="82" t="s">
        <v>14</v>
      </c>
      <c r="Q23" s="82" t="s">
        <v>16</v>
      </c>
    </row>
    <row r="24" spans="1:17" ht="15.75" customHeight="1">
      <c r="A24" s="83"/>
      <c r="B24" s="85"/>
      <c r="C24" s="72"/>
      <c r="D24" s="82"/>
      <c r="E24" s="83"/>
      <c r="F24" s="82" t="s">
        <v>8</v>
      </c>
      <c r="G24" s="82" t="s">
        <v>10</v>
      </c>
      <c r="H24" s="83"/>
      <c r="I24" s="83"/>
      <c r="J24" s="82" t="s">
        <v>8</v>
      </c>
      <c r="K24" s="82" t="s">
        <v>10</v>
      </c>
      <c r="L24" s="83"/>
      <c r="M24" s="83"/>
      <c r="N24" s="82"/>
      <c r="O24" s="82"/>
      <c r="P24" s="82"/>
      <c r="Q24" s="82"/>
    </row>
    <row r="25" spans="1:17" ht="15.75" customHeight="1">
      <c r="A25" s="83"/>
      <c r="B25" s="85"/>
      <c r="C25" s="72"/>
      <c r="D25" s="82"/>
      <c r="E25" s="83"/>
      <c r="F25" s="83"/>
      <c r="G25" s="1" t="s">
        <v>9</v>
      </c>
      <c r="H25" s="1" t="s">
        <v>17</v>
      </c>
      <c r="I25" s="1" t="s">
        <v>12</v>
      </c>
      <c r="J25" s="83"/>
      <c r="K25" s="1" t="s">
        <v>9</v>
      </c>
      <c r="L25" s="1" t="s">
        <v>17</v>
      </c>
      <c r="M25" s="1" t="s">
        <v>12</v>
      </c>
      <c r="N25" s="82"/>
      <c r="O25" s="82"/>
      <c r="P25" s="82"/>
      <c r="Q25" s="82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69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81">
      <c r="A28" s="8">
        <v>1</v>
      </c>
      <c r="B28" s="35" t="s">
        <v>26</v>
      </c>
      <c r="C28" s="36" t="s">
        <v>28</v>
      </c>
      <c r="D28" s="37" t="s">
        <v>27</v>
      </c>
      <c r="E28" s="38">
        <v>4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33591</v>
      </c>
      <c r="K28" s="39">
        <v>20793</v>
      </c>
      <c r="L28" s="39">
        <v>12798</v>
      </c>
      <c r="M28" s="39">
        <v>1867</v>
      </c>
      <c r="N28" s="39">
        <v>1047</v>
      </c>
      <c r="O28" s="39">
        <v>4188</v>
      </c>
      <c r="P28" s="39">
        <v>66.07</v>
      </c>
      <c r="Q28" s="39">
        <v>264.28</v>
      </c>
    </row>
    <row r="29" spans="1:17" ht="93">
      <c r="A29" s="8">
        <v>2</v>
      </c>
      <c r="B29" s="35" t="s">
        <v>29</v>
      </c>
      <c r="C29" s="36" t="s">
        <v>31</v>
      </c>
      <c r="D29" s="37" t="s">
        <v>30</v>
      </c>
      <c r="E29" s="38">
        <v>-4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-1816</v>
      </c>
      <c r="K29" s="39">
        <v>-1088</v>
      </c>
      <c r="L29" s="39">
        <v>-728</v>
      </c>
      <c r="M29" s="39">
        <v>-104</v>
      </c>
      <c r="N29" s="39">
        <v>54.1</v>
      </c>
      <c r="O29" s="39">
        <v>-216.4</v>
      </c>
      <c r="P29" s="39">
        <v>3.67</v>
      </c>
      <c r="Q29" s="39">
        <v>-14.68</v>
      </c>
    </row>
    <row r="30" spans="1:17" ht="93">
      <c r="A30" s="8">
        <v>3</v>
      </c>
      <c r="B30" s="35" t="s">
        <v>32</v>
      </c>
      <c r="C30" s="36" t="s">
        <v>34</v>
      </c>
      <c r="D30" s="37" t="s">
        <v>33</v>
      </c>
      <c r="E30" s="40" t="s">
        <v>35</v>
      </c>
      <c r="F30" s="39">
        <v>51.81</v>
      </c>
      <c r="G30" s="39">
        <v>51.81</v>
      </c>
      <c r="H30" s="39"/>
      <c r="I30" s="39"/>
      <c r="J30" s="39">
        <v>-622</v>
      </c>
      <c r="K30" s="39">
        <v>-622</v>
      </c>
      <c r="L30" s="39"/>
      <c r="M30" s="39"/>
      <c r="N30" s="39">
        <v>10.3</v>
      </c>
      <c r="O30" s="39">
        <v>-123.6</v>
      </c>
      <c r="P30" s="39"/>
      <c r="Q30" s="39"/>
    </row>
    <row r="31" spans="1:17" ht="12.75">
      <c r="A31" s="77" t="s">
        <v>36</v>
      </c>
      <c r="B31" s="78"/>
      <c r="C31" s="78"/>
      <c r="D31" s="78"/>
      <c r="E31" s="78"/>
      <c r="F31" s="78"/>
      <c r="G31" s="78"/>
      <c r="H31" s="78"/>
      <c r="I31" s="78"/>
      <c r="J31" s="41">
        <v>31153</v>
      </c>
      <c r="K31" s="41">
        <v>19083</v>
      </c>
      <c r="L31" s="41">
        <v>12070</v>
      </c>
      <c r="M31" s="41">
        <v>1763</v>
      </c>
      <c r="N31" s="39"/>
      <c r="O31" s="41">
        <v>3848</v>
      </c>
      <c r="P31" s="39"/>
      <c r="Q31" s="41">
        <v>249.6</v>
      </c>
    </row>
    <row r="32" spans="1:17" ht="12.75">
      <c r="A32" s="77" t="s">
        <v>37</v>
      </c>
      <c r="B32" s="78"/>
      <c r="C32" s="78"/>
      <c r="D32" s="78"/>
      <c r="E32" s="78"/>
      <c r="F32" s="78"/>
      <c r="G32" s="78"/>
      <c r="H32" s="78"/>
      <c r="I32" s="78"/>
      <c r="J32" s="41">
        <v>37384</v>
      </c>
      <c r="K32" s="41">
        <v>22900</v>
      </c>
      <c r="L32" s="41">
        <v>14484</v>
      </c>
      <c r="M32" s="41">
        <v>2116</v>
      </c>
      <c r="N32" s="39"/>
      <c r="O32" s="41">
        <v>3848</v>
      </c>
      <c r="P32" s="39"/>
      <c r="Q32" s="41">
        <v>249.6</v>
      </c>
    </row>
    <row r="33" spans="1:17" ht="12.75">
      <c r="A33" s="77" t="s">
        <v>38</v>
      </c>
      <c r="B33" s="78"/>
      <c r="C33" s="78"/>
      <c r="D33" s="78"/>
      <c r="E33" s="78"/>
      <c r="F33" s="78"/>
      <c r="G33" s="78"/>
      <c r="H33" s="78"/>
      <c r="I33" s="78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77" t="s">
        <v>39</v>
      </c>
      <c r="B34" s="78"/>
      <c r="C34" s="78"/>
      <c r="D34" s="78"/>
      <c r="E34" s="78"/>
      <c r="F34" s="78"/>
      <c r="G34" s="78"/>
      <c r="H34" s="78"/>
      <c r="I34" s="78"/>
      <c r="J34" s="41">
        <v>6231</v>
      </c>
      <c r="K34" s="41">
        <v>3817</v>
      </c>
      <c r="L34" s="41">
        <v>2414</v>
      </c>
      <c r="M34" s="41">
        <v>353</v>
      </c>
      <c r="N34" s="39"/>
      <c r="O34" s="39"/>
      <c r="P34" s="39"/>
      <c r="Q34" s="39"/>
    </row>
    <row r="35" spans="1:17" ht="12.75">
      <c r="A35" s="77" t="s">
        <v>40</v>
      </c>
      <c r="B35" s="78"/>
      <c r="C35" s="78"/>
      <c r="D35" s="78"/>
      <c r="E35" s="78"/>
      <c r="F35" s="78"/>
      <c r="G35" s="78"/>
      <c r="H35" s="78"/>
      <c r="I35" s="78"/>
      <c r="J35" s="41">
        <v>17011</v>
      </c>
      <c r="K35" s="39"/>
      <c r="L35" s="39"/>
      <c r="M35" s="39"/>
      <c r="N35" s="39"/>
      <c r="O35" s="39"/>
      <c r="P35" s="39"/>
      <c r="Q35" s="39"/>
    </row>
    <row r="36" spans="1:17" ht="12.75">
      <c r="A36" s="77" t="s">
        <v>41</v>
      </c>
      <c r="B36" s="78"/>
      <c r="C36" s="78"/>
      <c r="D36" s="78"/>
      <c r="E36" s="78"/>
      <c r="F36" s="78"/>
      <c r="G36" s="78"/>
      <c r="H36" s="78"/>
      <c r="I36" s="78"/>
      <c r="J36" s="41">
        <v>12008</v>
      </c>
      <c r="K36" s="39"/>
      <c r="L36" s="39"/>
      <c r="M36" s="39"/>
      <c r="N36" s="39"/>
      <c r="O36" s="39"/>
      <c r="P36" s="39"/>
      <c r="Q36" s="39"/>
    </row>
    <row r="37" spans="1:17" ht="12.75">
      <c r="A37" s="79" t="s">
        <v>42</v>
      </c>
      <c r="B37" s="78"/>
      <c r="C37" s="78"/>
      <c r="D37" s="78"/>
      <c r="E37" s="78"/>
      <c r="F37" s="78"/>
      <c r="G37" s="78"/>
      <c r="H37" s="78"/>
      <c r="I37" s="78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77" t="s">
        <v>43</v>
      </c>
      <c r="B38" s="78"/>
      <c r="C38" s="78"/>
      <c r="D38" s="78"/>
      <c r="E38" s="78"/>
      <c r="F38" s="78"/>
      <c r="G38" s="78"/>
      <c r="H38" s="78"/>
      <c r="I38" s="78"/>
      <c r="J38" s="41">
        <v>66403</v>
      </c>
      <c r="K38" s="39"/>
      <c r="L38" s="39"/>
      <c r="M38" s="39"/>
      <c r="N38" s="39"/>
      <c r="O38" s="41">
        <v>3848</v>
      </c>
      <c r="P38" s="39"/>
      <c r="Q38" s="41">
        <v>249.6</v>
      </c>
    </row>
    <row r="39" spans="1:17" ht="12.75">
      <c r="A39" s="77" t="s">
        <v>44</v>
      </c>
      <c r="B39" s="78"/>
      <c r="C39" s="78"/>
      <c r="D39" s="78"/>
      <c r="E39" s="78"/>
      <c r="F39" s="78"/>
      <c r="G39" s="78"/>
      <c r="H39" s="78"/>
      <c r="I39" s="78"/>
      <c r="J39" s="41">
        <v>66403</v>
      </c>
      <c r="K39" s="39"/>
      <c r="L39" s="39"/>
      <c r="M39" s="39"/>
      <c r="N39" s="39"/>
      <c r="O39" s="41">
        <v>3848</v>
      </c>
      <c r="P39" s="39"/>
      <c r="Q39" s="41">
        <v>249.6</v>
      </c>
    </row>
    <row r="40" spans="1:17" ht="12.75">
      <c r="A40" s="77" t="s">
        <v>45</v>
      </c>
      <c r="B40" s="78"/>
      <c r="C40" s="78"/>
      <c r="D40" s="78"/>
      <c r="E40" s="78"/>
      <c r="F40" s="78"/>
      <c r="G40" s="78"/>
      <c r="H40" s="78"/>
      <c r="I40" s="78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77" t="s">
        <v>46</v>
      </c>
      <c r="B41" s="78"/>
      <c r="C41" s="78"/>
      <c r="D41" s="78"/>
      <c r="E41" s="78"/>
      <c r="F41" s="78"/>
      <c r="G41" s="78"/>
      <c r="H41" s="78"/>
      <c r="I41" s="78"/>
      <c r="J41" s="41">
        <v>14484</v>
      </c>
      <c r="K41" s="39"/>
      <c r="L41" s="39"/>
      <c r="M41" s="39"/>
      <c r="N41" s="39"/>
      <c r="O41" s="39"/>
      <c r="P41" s="39"/>
      <c r="Q41" s="39"/>
    </row>
    <row r="42" spans="1:17" ht="12.75">
      <c r="A42" s="77" t="s">
        <v>47</v>
      </c>
      <c r="B42" s="78"/>
      <c r="C42" s="78"/>
      <c r="D42" s="78"/>
      <c r="E42" s="78"/>
      <c r="F42" s="78"/>
      <c r="G42" s="78"/>
      <c r="H42" s="78"/>
      <c r="I42" s="78"/>
      <c r="J42" s="41">
        <v>25016</v>
      </c>
      <c r="K42" s="39"/>
      <c r="L42" s="39"/>
      <c r="M42" s="39"/>
      <c r="N42" s="39"/>
      <c r="O42" s="39"/>
      <c r="P42" s="39"/>
      <c r="Q42" s="39"/>
    </row>
    <row r="43" spans="1:17" ht="12.75">
      <c r="A43" s="77" t="s">
        <v>48</v>
      </c>
      <c r="B43" s="78"/>
      <c r="C43" s="78"/>
      <c r="D43" s="78"/>
      <c r="E43" s="78"/>
      <c r="F43" s="78"/>
      <c r="G43" s="78"/>
      <c r="H43" s="78"/>
      <c r="I43" s="78"/>
      <c r="J43" s="41">
        <v>17011</v>
      </c>
      <c r="K43" s="39"/>
      <c r="L43" s="39"/>
      <c r="M43" s="39"/>
      <c r="N43" s="39"/>
      <c r="O43" s="39"/>
      <c r="P43" s="39"/>
      <c r="Q43" s="39"/>
    </row>
    <row r="44" spans="1:17" ht="12.75">
      <c r="A44" s="77" t="s">
        <v>49</v>
      </c>
      <c r="B44" s="78"/>
      <c r="C44" s="78"/>
      <c r="D44" s="78"/>
      <c r="E44" s="78"/>
      <c r="F44" s="78"/>
      <c r="G44" s="78"/>
      <c r="H44" s="78"/>
      <c r="I44" s="78"/>
      <c r="J44" s="41">
        <v>12008</v>
      </c>
      <c r="K44" s="39"/>
      <c r="L44" s="39"/>
      <c r="M44" s="39"/>
      <c r="N44" s="39"/>
      <c r="O44" s="39"/>
      <c r="P44" s="39"/>
      <c r="Q44" s="39"/>
    </row>
    <row r="45" spans="1:17" ht="12.75">
      <c r="A45" s="79" t="s">
        <v>50</v>
      </c>
      <c r="B45" s="78"/>
      <c r="C45" s="78"/>
      <c r="D45" s="78"/>
      <c r="E45" s="78"/>
      <c r="F45" s="78"/>
      <c r="G45" s="78"/>
      <c r="H45" s="78"/>
      <c r="I45" s="78"/>
      <c r="J45" s="42">
        <v>66403</v>
      </c>
      <c r="K45" s="39"/>
      <c r="L45" s="39"/>
      <c r="M45" s="39"/>
      <c r="N45" s="39"/>
      <c r="O45" s="42">
        <v>3848</v>
      </c>
      <c r="P45" s="39"/>
      <c r="Q45" s="42">
        <v>249.6</v>
      </c>
    </row>
    <row r="46" spans="1:17" ht="18.75" customHeight="1">
      <c r="A46" s="69" t="s">
        <v>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40.5" customHeight="1">
      <c r="A47" s="8">
        <v>4</v>
      </c>
      <c r="B47" s="35" t="s">
        <v>101</v>
      </c>
      <c r="C47" s="36" t="s">
        <v>52</v>
      </c>
      <c r="D47" s="37" t="s">
        <v>53</v>
      </c>
      <c r="E47" s="38">
        <v>4</v>
      </c>
      <c r="F47" s="39">
        <v>209083</v>
      </c>
      <c r="G47" s="39"/>
      <c r="H47" s="39"/>
      <c r="I47" s="39"/>
      <c r="J47" s="39">
        <v>836332</v>
      </c>
      <c r="K47" s="39"/>
      <c r="L47" s="39"/>
      <c r="M47" s="39"/>
      <c r="N47" s="39"/>
      <c r="O47" s="39"/>
      <c r="P47" s="39"/>
      <c r="Q47" s="39"/>
    </row>
    <row r="48" spans="1:17" ht="27.75" customHeight="1">
      <c r="A48" s="8">
        <v>5</v>
      </c>
      <c r="B48" s="35" t="s">
        <v>100</v>
      </c>
      <c r="C48" s="36" t="s">
        <v>54</v>
      </c>
      <c r="D48" s="37" t="s">
        <v>55</v>
      </c>
      <c r="E48" s="38">
        <v>4</v>
      </c>
      <c r="F48" s="39">
        <v>10799.46</v>
      </c>
      <c r="G48" s="39"/>
      <c r="H48" s="39"/>
      <c r="I48" s="39"/>
      <c r="J48" s="39">
        <v>43198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56</v>
      </c>
      <c r="D49" s="37" t="s">
        <v>27</v>
      </c>
      <c r="E49" s="38">
        <v>4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77062</v>
      </c>
      <c r="K49" s="39">
        <v>41587</v>
      </c>
      <c r="L49" s="39">
        <v>25596</v>
      </c>
      <c r="M49" s="39">
        <v>3734</v>
      </c>
      <c r="N49" s="39">
        <v>1047</v>
      </c>
      <c r="O49" s="39">
        <v>4188</v>
      </c>
      <c r="P49" s="39">
        <v>66.07</v>
      </c>
      <c r="Q49" s="39">
        <v>264.28</v>
      </c>
    </row>
    <row r="50" spans="1:17" ht="66">
      <c r="A50" s="8">
        <v>7</v>
      </c>
      <c r="B50" s="35" t="s">
        <v>29</v>
      </c>
      <c r="C50" s="36" t="s">
        <v>57</v>
      </c>
      <c r="D50" s="37" t="s">
        <v>30</v>
      </c>
      <c r="E50" s="38">
        <v>-4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-4212</v>
      </c>
      <c r="K50" s="39">
        <v>-2177</v>
      </c>
      <c r="L50" s="39">
        <v>-1456</v>
      </c>
      <c r="M50" s="39">
        <v>-208</v>
      </c>
      <c r="N50" s="39">
        <v>54.1</v>
      </c>
      <c r="O50" s="39">
        <v>-216.4</v>
      </c>
      <c r="P50" s="39">
        <v>3.67</v>
      </c>
      <c r="Q50" s="39">
        <v>-14.68</v>
      </c>
    </row>
    <row r="51" spans="1:17" ht="66">
      <c r="A51" s="8">
        <v>8</v>
      </c>
      <c r="B51" s="35" t="s">
        <v>32</v>
      </c>
      <c r="C51" s="36" t="s">
        <v>58</v>
      </c>
      <c r="D51" s="37" t="s">
        <v>33</v>
      </c>
      <c r="E51" s="40" t="s">
        <v>35</v>
      </c>
      <c r="F51" s="39">
        <v>105.69</v>
      </c>
      <c r="G51" s="39">
        <v>103.62</v>
      </c>
      <c r="H51" s="39"/>
      <c r="I51" s="39"/>
      <c r="J51" s="39">
        <v>-1268</v>
      </c>
      <c r="K51" s="39">
        <v>-1243</v>
      </c>
      <c r="L51" s="39"/>
      <c r="M51" s="39"/>
      <c r="N51" s="39">
        <v>10.3</v>
      </c>
      <c r="O51" s="39">
        <v>-123.6</v>
      </c>
      <c r="P51" s="39"/>
      <c r="Q51" s="39"/>
    </row>
    <row r="52" spans="1:17" ht="12.75">
      <c r="A52" s="77" t="s">
        <v>36</v>
      </c>
      <c r="B52" s="78"/>
      <c r="C52" s="78"/>
      <c r="D52" s="78"/>
      <c r="E52" s="78"/>
      <c r="F52" s="78"/>
      <c r="G52" s="78"/>
      <c r="H52" s="78"/>
      <c r="I52" s="78"/>
      <c r="J52" s="41">
        <v>951112</v>
      </c>
      <c r="K52" s="41">
        <v>38167</v>
      </c>
      <c r="L52" s="41">
        <v>24140</v>
      </c>
      <c r="M52" s="41">
        <v>3526</v>
      </c>
      <c r="N52" s="39"/>
      <c r="O52" s="41">
        <v>3848</v>
      </c>
      <c r="P52" s="39"/>
      <c r="Q52" s="41">
        <v>249.6</v>
      </c>
    </row>
    <row r="53" spans="1:17" ht="12.75">
      <c r="A53" s="77" t="s">
        <v>37</v>
      </c>
      <c r="B53" s="78"/>
      <c r="C53" s="78"/>
      <c r="D53" s="78"/>
      <c r="E53" s="78"/>
      <c r="F53" s="78"/>
      <c r="G53" s="78"/>
      <c r="H53" s="78"/>
      <c r="I53" s="78"/>
      <c r="J53" s="41">
        <v>963573</v>
      </c>
      <c r="K53" s="41">
        <v>45800</v>
      </c>
      <c r="L53" s="41">
        <v>28968</v>
      </c>
      <c r="M53" s="41">
        <v>4231</v>
      </c>
      <c r="N53" s="39"/>
      <c r="O53" s="41">
        <v>3848</v>
      </c>
      <c r="P53" s="39"/>
      <c r="Q53" s="41">
        <v>249.6</v>
      </c>
    </row>
    <row r="54" spans="1:17" ht="12.75">
      <c r="A54" s="77" t="s">
        <v>38</v>
      </c>
      <c r="B54" s="78"/>
      <c r="C54" s="78"/>
      <c r="D54" s="78"/>
      <c r="E54" s="78"/>
      <c r="F54" s="78"/>
      <c r="G54" s="78"/>
      <c r="H54" s="78"/>
      <c r="I54" s="78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77" t="s">
        <v>59</v>
      </c>
      <c r="B55" s="78"/>
      <c r="C55" s="78"/>
      <c r="D55" s="78"/>
      <c r="E55" s="78"/>
      <c r="F55" s="78"/>
      <c r="G55" s="78"/>
      <c r="H55" s="78"/>
      <c r="I55" s="78"/>
      <c r="J55" s="41">
        <v>12461</v>
      </c>
      <c r="K55" s="41">
        <v>7633</v>
      </c>
      <c r="L55" s="41">
        <v>4828</v>
      </c>
      <c r="M55" s="41">
        <v>705</v>
      </c>
      <c r="N55" s="39"/>
      <c r="O55" s="39"/>
      <c r="P55" s="39"/>
      <c r="Q55" s="39"/>
    </row>
    <row r="56" spans="1:17" ht="12.75">
      <c r="A56" s="77" t="s">
        <v>40</v>
      </c>
      <c r="B56" s="78"/>
      <c r="C56" s="78"/>
      <c r="D56" s="78"/>
      <c r="E56" s="78"/>
      <c r="F56" s="78"/>
      <c r="G56" s="78"/>
      <c r="H56" s="78"/>
      <c r="I56" s="78"/>
      <c r="J56" s="41">
        <v>34021</v>
      </c>
      <c r="K56" s="39"/>
      <c r="L56" s="39"/>
      <c r="M56" s="39"/>
      <c r="N56" s="39"/>
      <c r="O56" s="39"/>
      <c r="P56" s="39"/>
      <c r="Q56" s="39"/>
    </row>
    <row r="57" spans="1:17" ht="12.75">
      <c r="A57" s="77" t="s">
        <v>41</v>
      </c>
      <c r="B57" s="78"/>
      <c r="C57" s="78"/>
      <c r="D57" s="78"/>
      <c r="E57" s="78"/>
      <c r="F57" s="78"/>
      <c r="G57" s="78"/>
      <c r="H57" s="78"/>
      <c r="I57" s="78"/>
      <c r="J57" s="41">
        <v>24015</v>
      </c>
      <c r="K57" s="39"/>
      <c r="L57" s="39"/>
      <c r="M57" s="39"/>
      <c r="N57" s="39"/>
      <c r="O57" s="39"/>
      <c r="P57" s="39"/>
      <c r="Q57" s="39"/>
    </row>
    <row r="58" spans="1:17" ht="12.75">
      <c r="A58" s="79" t="s">
        <v>60</v>
      </c>
      <c r="B58" s="78"/>
      <c r="C58" s="78"/>
      <c r="D58" s="78"/>
      <c r="E58" s="78"/>
      <c r="F58" s="78"/>
      <c r="G58" s="78"/>
      <c r="H58" s="78"/>
      <c r="I58" s="78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7" t="s">
        <v>61</v>
      </c>
      <c r="B59" s="78"/>
      <c r="C59" s="78"/>
      <c r="D59" s="78"/>
      <c r="E59" s="78"/>
      <c r="F59" s="78"/>
      <c r="G59" s="78"/>
      <c r="H59" s="78"/>
      <c r="I59" s="78"/>
      <c r="J59" s="41">
        <v>185277</v>
      </c>
      <c r="K59" s="39"/>
      <c r="L59" s="39"/>
      <c r="M59" s="39"/>
      <c r="N59" s="39"/>
      <c r="O59" s="41">
        <v>3848</v>
      </c>
      <c r="P59" s="39"/>
      <c r="Q59" s="41">
        <v>249.6</v>
      </c>
    </row>
    <row r="60" spans="1:17" ht="12.75">
      <c r="A60" s="77" t="s">
        <v>62</v>
      </c>
      <c r="B60" s="78"/>
      <c r="C60" s="78"/>
      <c r="D60" s="78"/>
      <c r="E60" s="78"/>
      <c r="F60" s="78"/>
      <c r="G60" s="78"/>
      <c r="H60" s="78"/>
      <c r="I60" s="78"/>
      <c r="J60" s="41">
        <v>836332</v>
      </c>
      <c r="K60" s="39"/>
      <c r="L60" s="39"/>
      <c r="M60" s="39"/>
      <c r="N60" s="39"/>
      <c r="O60" s="39"/>
      <c r="P60" s="39"/>
      <c r="Q60" s="39"/>
    </row>
    <row r="61" spans="1:17" ht="12.75">
      <c r="A61" s="77" t="s">
        <v>44</v>
      </c>
      <c r="B61" s="78"/>
      <c r="C61" s="78"/>
      <c r="D61" s="78"/>
      <c r="E61" s="78"/>
      <c r="F61" s="78"/>
      <c r="G61" s="78"/>
      <c r="H61" s="78"/>
      <c r="I61" s="78"/>
      <c r="J61" s="41">
        <v>1021609</v>
      </c>
      <c r="K61" s="39"/>
      <c r="L61" s="39"/>
      <c r="M61" s="39"/>
      <c r="N61" s="39"/>
      <c r="O61" s="41">
        <v>3848</v>
      </c>
      <c r="P61" s="39"/>
      <c r="Q61" s="41">
        <v>249.6</v>
      </c>
    </row>
    <row r="62" spans="1:17" ht="12.75">
      <c r="A62" s="77" t="s">
        <v>45</v>
      </c>
      <c r="B62" s="78"/>
      <c r="C62" s="78"/>
      <c r="D62" s="78"/>
      <c r="E62" s="78"/>
      <c r="F62" s="78"/>
      <c r="G62" s="78"/>
      <c r="H62" s="78"/>
      <c r="I62" s="78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77" t="s">
        <v>63</v>
      </c>
      <c r="B63" s="78"/>
      <c r="C63" s="78"/>
      <c r="D63" s="78"/>
      <c r="E63" s="78"/>
      <c r="F63" s="78"/>
      <c r="G63" s="78"/>
      <c r="H63" s="78"/>
      <c r="I63" s="78"/>
      <c r="J63" s="41">
        <v>52473</v>
      </c>
      <c r="K63" s="39"/>
      <c r="L63" s="39"/>
      <c r="M63" s="39"/>
      <c r="N63" s="39"/>
      <c r="O63" s="39"/>
      <c r="P63" s="39"/>
      <c r="Q63" s="39"/>
    </row>
    <row r="64" spans="1:17" ht="12.75">
      <c r="A64" s="77" t="s">
        <v>46</v>
      </c>
      <c r="B64" s="78"/>
      <c r="C64" s="78"/>
      <c r="D64" s="78"/>
      <c r="E64" s="78"/>
      <c r="F64" s="78"/>
      <c r="G64" s="78"/>
      <c r="H64" s="78"/>
      <c r="I64" s="78"/>
      <c r="J64" s="41">
        <v>28968</v>
      </c>
      <c r="K64" s="39"/>
      <c r="L64" s="39"/>
      <c r="M64" s="39"/>
      <c r="N64" s="39"/>
      <c r="O64" s="39"/>
      <c r="P64" s="39"/>
      <c r="Q64" s="39"/>
    </row>
    <row r="65" spans="1:17" ht="12.75">
      <c r="A65" s="77" t="s">
        <v>47</v>
      </c>
      <c r="B65" s="78"/>
      <c r="C65" s="78"/>
      <c r="D65" s="78"/>
      <c r="E65" s="78"/>
      <c r="F65" s="78"/>
      <c r="G65" s="78"/>
      <c r="H65" s="78"/>
      <c r="I65" s="78"/>
      <c r="J65" s="41">
        <v>50031</v>
      </c>
      <c r="K65" s="39"/>
      <c r="L65" s="39"/>
      <c r="M65" s="39"/>
      <c r="N65" s="39"/>
      <c r="O65" s="39"/>
      <c r="P65" s="39"/>
      <c r="Q65" s="39"/>
    </row>
    <row r="66" spans="1:17" ht="12.75">
      <c r="A66" s="77" t="s">
        <v>64</v>
      </c>
      <c r="B66" s="78"/>
      <c r="C66" s="78"/>
      <c r="D66" s="78"/>
      <c r="E66" s="78"/>
      <c r="F66" s="78"/>
      <c r="G66" s="78"/>
      <c r="H66" s="78"/>
      <c r="I66" s="78"/>
      <c r="J66" s="41">
        <v>836332</v>
      </c>
      <c r="K66" s="39"/>
      <c r="L66" s="39"/>
      <c r="M66" s="39"/>
      <c r="N66" s="39"/>
      <c r="O66" s="39"/>
      <c r="P66" s="39"/>
      <c r="Q66" s="39"/>
    </row>
    <row r="67" spans="1:17" ht="12.75">
      <c r="A67" s="77" t="s">
        <v>48</v>
      </c>
      <c r="B67" s="78"/>
      <c r="C67" s="78"/>
      <c r="D67" s="78"/>
      <c r="E67" s="78"/>
      <c r="F67" s="78"/>
      <c r="G67" s="78"/>
      <c r="H67" s="78"/>
      <c r="I67" s="78"/>
      <c r="J67" s="41">
        <v>34021</v>
      </c>
      <c r="K67" s="39"/>
      <c r="L67" s="39"/>
      <c r="M67" s="39"/>
      <c r="N67" s="39"/>
      <c r="O67" s="39"/>
      <c r="P67" s="39"/>
      <c r="Q67" s="39"/>
    </row>
    <row r="68" spans="1:17" ht="12.75">
      <c r="A68" s="77" t="s">
        <v>49</v>
      </c>
      <c r="B68" s="78"/>
      <c r="C68" s="78"/>
      <c r="D68" s="78"/>
      <c r="E68" s="78"/>
      <c r="F68" s="78"/>
      <c r="G68" s="78"/>
      <c r="H68" s="78"/>
      <c r="I68" s="78"/>
      <c r="J68" s="41">
        <v>24015</v>
      </c>
      <c r="K68" s="39"/>
      <c r="L68" s="39"/>
      <c r="M68" s="39"/>
      <c r="N68" s="39"/>
      <c r="O68" s="39"/>
      <c r="P68" s="39"/>
      <c r="Q68" s="39"/>
    </row>
    <row r="69" spans="1:17" ht="12.75">
      <c r="A69" s="79" t="s">
        <v>65</v>
      </c>
      <c r="B69" s="78"/>
      <c r="C69" s="78"/>
      <c r="D69" s="78"/>
      <c r="E69" s="78"/>
      <c r="F69" s="78"/>
      <c r="G69" s="78"/>
      <c r="H69" s="78"/>
      <c r="I69" s="78"/>
      <c r="J69" s="42">
        <v>1021609</v>
      </c>
      <c r="K69" s="39"/>
      <c r="L69" s="39"/>
      <c r="M69" s="39"/>
      <c r="N69" s="39"/>
      <c r="O69" s="42">
        <v>3848</v>
      </c>
      <c r="P69" s="39"/>
      <c r="Q69" s="42">
        <v>249.6</v>
      </c>
    </row>
    <row r="70" spans="1:17" ht="18.75" customHeight="1">
      <c r="A70" s="69" t="s">
        <v>66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t="66">
      <c r="A71" s="8">
        <v>9</v>
      </c>
      <c r="B71" s="35" t="s">
        <v>67</v>
      </c>
      <c r="C71" s="36" t="s">
        <v>68</v>
      </c>
      <c r="D71" s="37" t="s">
        <v>27</v>
      </c>
      <c r="E71" s="38">
        <v>4</v>
      </c>
      <c r="F71" s="39">
        <v>11094.41</v>
      </c>
      <c r="G71" s="39">
        <v>11094.41</v>
      </c>
      <c r="H71" s="39"/>
      <c r="I71" s="39"/>
      <c r="J71" s="39">
        <v>44378</v>
      </c>
      <c r="K71" s="39">
        <v>44378</v>
      </c>
      <c r="L71" s="39"/>
      <c r="M71" s="39"/>
      <c r="N71" s="39">
        <v>734</v>
      </c>
      <c r="O71" s="39">
        <v>2936</v>
      </c>
      <c r="P71" s="39"/>
      <c r="Q71" s="39"/>
    </row>
    <row r="72" spans="1:17" ht="54">
      <c r="A72" s="8">
        <v>10</v>
      </c>
      <c r="B72" s="35" t="s">
        <v>69</v>
      </c>
      <c r="C72" s="36" t="s">
        <v>70</v>
      </c>
      <c r="D72" s="37" t="s">
        <v>30</v>
      </c>
      <c r="E72" s="40" t="s">
        <v>71</v>
      </c>
      <c r="F72" s="39">
        <v>217.66</v>
      </c>
      <c r="G72" s="39">
        <v>217.66</v>
      </c>
      <c r="H72" s="39"/>
      <c r="I72" s="39"/>
      <c r="J72" s="39">
        <v>-1741</v>
      </c>
      <c r="K72" s="39">
        <v>-1741</v>
      </c>
      <c r="L72" s="39"/>
      <c r="M72" s="39"/>
      <c r="N72" s="39">
        <v>14.4</v>
      </c>
      <c r="O72" s="39">
        <v>-115.2</v>
      </c>
      <c r="P72" s="39"/>
      <c r="Q72" s="39"/>
    </row>
    <row r="73" spans="1:17" ht="12.75">
      <c r="A73" s="77" t="s">
        <v>36</v>
      </c>
      <c r="B73" s="78"/>
      <c r="C73" s="78"/>
      <c r="D73" s="78"/>
      <c r="E73" s="78"/>
      <c r="F73" s="78"/>
      <c r="G73" s="78"/>
      <c r="H73" s="78"/>
      <c r="I73" s="78"/>
      <c r="J73" s="41">
        <v>42637</v>
      </c>
      <c r="K73" s="41">
        <v>42637</v>
      </c>
      <c r="L73" s="39"/>
      <c r="M73" s="39"/>
      <c r="N73" s="39"/>
      <c r="O73" s="41">
        <v>2820.8</v>
      </c>
      <c r="P73" s="39"/>
      <c r="Q73" s="39"/>
    </row>
    <row r="74" spans="1:17" ht="12.75">
      <c r="A74" s="77" t="s">
        <v>37</v>
      </c>
      <c r="B74" s="78"/>
      <c r="C74" s="78"/>
      <c r="D74" s="78"/>
      <c r="E74" s="78"/>
      <c r="F74" s="78"/>
      <c r="G74" s="78"/>
      <c r="H74" s="78"/>
      <c r="I74" s="78"/>
      <c r="J74" s="41">
        <v>51164</v>
      </c>
      <c r="K74" s="41">
        <v>51164</v>
      </c>
      <c r="L74" s="39"/>
      <c r="M74" s="39"/>
      <c r="N74" s="39"/>
      <c r="O74" s="41">
        <v>2820.8</v>
      </c>
      <c r="P74" s="39"/>
      <c r="Q74" s="39"/>
    </row>
    <row r="75" spans="1:17" ht="12.75">
      <c r="A75" s="77" t="s">
        <v>38</v>
      </c>
      <c r="B75" s="78"/>
      <c r="C75" s="78"/>
      <c r="D75" s="78"/>
      <c r="E75" s="78"/>
      <c r="F75" s="78"/>
      <c r="G75" s="78"/>
      <c r="H75" s="78"/>
      <c r="I75" s="78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77" t="s">
        <v>72</v>
      </c>
      <c r="B76" s="78"/>
      <c r="C76" s="78"/>
      <c r="D76" s="78"/>
      <c r="E76" s="78"/>
      <c r="F76" s="78"/>
      <c r="G76" s="78"/>
      <c r="H76" s="78"/>
      <c r="I76" s="78"/>
      <c r="J76" s="41">
        <v>8527</v>
      </c>
      <c r="K76" s="41">
        <v>8527</v>
      </c>
      <c r="L76" s="39"/>
      <c r="M76" s="39"/>
      <c r="N76" s="39"/>
      <c r="O76" s="39"/>
      <c r="P76" s="39"/>
      <c r="Q76" s="39"/>
    </row>
    <row r="77" spans="1:17" ht="12.75">
      <c r="A77" s="77" t="s">
        <v>40</v>
      </c>
      <c r="B77" s="78"/>
      <c r="C77" s="78"/>
      <c r="D77" s="78"/>
      <c r="E77" s="78"/>
      <c r="F77" s="78"/>
      <c r="G77" s="78"/>
      <c r="H77" s="78"/>
      <c r="I77" s="78"/>
      <c r="J77" s="41">
        <v>28140</v>
      </c>
      <c r="K77" s="39"/>
      <c r="L77" s="39"/>
      <c r="M77" s="39"/>
      <c r="N77" s="39"/>
      <c r="O77" s="39"/>
      <c r="P77" s="39"/>
      <c r="Q77" s="39"/>
    </row>
    <row r="78" spans="1:17" ht="12.75">
      <c r="A78" s="77" t="s">
        <v>41</v>
      </c>
      <c r="B78" s="78"/>
      <c r="C78" s="78"/>
      <c r="D78" s="78"/>
      <c r="E78" s="78"/>
      <c r="F78" s="78"/>
      <c r="G78" s="78"/>
      <c r="H78" s="78"/>
      <c r="I78" s="78"/>
      <c r="J78" s="41">
        <v>16372</v>
      </c>
      <c r="K78" s="39"/>
      <c r="L78" s="39"/>
      <c r="M78" s="39"/>
      <c r="N78" s="39"/>
      <c r="O78" s="39"/>
      <c r="P78" s="39"/>
      <c r="Q78" s="39"/>
    </row>
    <row r="79" spans="1:17" ht="12.75">
      <c r="A79" s="79" t="s">
        <v>73</v>
      </c>
      <c r="B79" s="78"/>
      <c r="C79" s="78"/>
      <c r="D79" s="78"/>
      <c r="E79" s="78"/>
      <c r="F79" s="78"/>
      <c r="G79" s="78"/>
      <c r="H79" s="78"/>
      <c r="I79" s="78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77" t="s">
        <v>74</v>
      </c>
      <c r="B80" s="78"/>
      <c r="C80" s="78"/>
      <c r="D80" s="78"/>
      <c r="E80" s="78"/>
      <c r="F80" s="78"/>
      <c r="G80" s="78"/>
      <c r="H80" s="78"/>
      <c r="I80" s="78"/>
      <c r="J80" s="41">
        <v>95676</v>
      </c>
      <c r="K80" s="39"/>
      <c r="L80" s="39"/>
      <c r="M80" s="39"/>
      <c r="N80" s="39"/>
      <c r="O80" s="41">
        <v>2820.8</v>
      </c>
      <c r="P80" s="39"/>
      <c r="Q80" s="39"/>
    </row>
    <row r="81" spans="1:17" ht="12.75">
      <c r="A81" s="77" t="s">
        <v>44</v>
      </c>
      <c r="B81" s="78"/>
      <c r="C81" s="78"/>
      <c r="D81" s="78"/>
      <c r="E81" s="78"/>
      <c r="F81" s="78"/>
      <c r="G81" s="78"/>
      <c r="H81" s="78"/>
      <c r="I81" s="78"/>
      <c r="J81" s="41">
        <v>95676</v>
      </c>
      <c r="K81" s="39"/>
      <c r="L81" s="39"/>
      <c r="M81" s="39"/>
      <c r="N81" s="39"/>
      <c r="O81" s="41">
        <v>2820.8</v>
      </c>
      <c r="P81" s="39"/>
      <c r="Q81" s="39"/>
    </row>
    <row r="82" spans="1:17" ht="12.75">
      <c r="A82" s="77" t="s">
        <v>45</v>
      </c>
      <c r="B82" s="78"/>
      <c r="C82" s="78"/>
      <c r="D82" s="78"/>
      <c r="E82" s="78"/>
      <c r="F82" s="78"/>
      <c r="G82" s="78"/>
      <c r="H82" s="78"/>
      <c r="I82" s="78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77" t="s">
        <v>47</v>
      </c>
      <c r="B83" s="78"/>
      <c r="C83" s="78"/>
      <c r="D83" s="78"/>
      <c r="E83" s="78"/>
      <c r="F83" s="78"/>
      <c r="G83" s="78"/>
      <c r="H83" s="78"/>
      <c r="I83" s="78"/>
      <c r="J83" s="41">
        <v>51164</v>
      </c>
      <c r="K83" s="39"/>
      <c r="L83" s="39"/>
      <c r="M83" s="39"/>
      <c r="N83" s="39"/>
      <c r="O83" s="39"/>
      <c r="P83" s="39"/>
      <c r="Q83" s="39"/>
    </row>
    <row r="84" spans="1:17" ht="12.75">
      <c r="A84" s="77" t="s">
        <v>48</v>
      </c>
      <c r="B84" s="78"/>
      <c r="C84" s="78"/>
      <c r="D84" s="78"/>
      <c r="E84" s="78"/>
      <c r="F84" s="78"/>
      <c r="G84" s="78"/>
      <c r="H84" s="78"/>
      <c r="I84" s="78"/>
      <c r="J84" s="41">
        <v>28140</v>
      </c>
      <c r="K84" s="39"/>
      <c r="L84" s="39"/>
      <c r="M84" s="39"/>
      <c r="N84" s="39"/>
      <c r="O84" s="39"/>
      <c r="P84" s="39"/>
      <c r="Q84" s="39"/>
    </row>
    <row r="85" spans="1:17" ht="12.75">
      <c r="A85" s="77" t="s">
        <v>49</v>
      </c>
      <c r="B85" s="78"/>
      <c r="C85" s="78"/>
      <c r="D85" s="78"/>
      <c r="E85" s="78"/>
      <c r="F85" s="78"/>
      <c r="G85" s="78"/>
      <c r="H85" s="78"/>
      <c r="I85" s="78"/>
      <c r="J85" s="41">
        <v>16372</v>
      </c>
      <c r="K85" s="39"/>
      <c r="L85" s="39"/>
      <c r="M85" s="39"/>
      <c r="N85" s="39"/>
      <c r="O85" s="39"/>
      <c r="P85" s="39"/>
      <c r="Q85" s="39"/>
    </row>
    <row r="86" spans="1:17" ht="12.75">
      <c r="A86" s="79" t="s">
        <v>75</v>
      </c>
      <c r="B86" s="78"/>
      <c r="C86" s="78"/>
      <c r="D86" s="78"/>
      <c r="E86" s="78"/>
      <c r="F86" s="78"/>
      <c r="G86" s="78"/>
      <c r="H86" s="78"/>
      <c r="I86" s="78"/>
      <c r="J86" s="42">
        <v>95676</v>
      </c>
      <c r="K86" s="39"/>
      <c r="L86" s="39"/>
      <c r="M86" s="39"/>
      <c r="N86" s="39"/>
      <c r="O86" s="42">
        <v>2820.8</v>
      </c>
      <c r="P86" s="39"/>
      <c r="Q86" s="39"/>
    </row>
    <row r="87" spans="1:17" ht="18.75" customHeight="1">
      <c r="A87" s="69" t="s">
        <v>76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ht="42">
      <c r="A88" s="8">
        <v>11</v>
      </c>
      <c r="B88" s="35" t="s">
        <v>77</v>
      </c>
      <c r="C88" s="36" t="s">
        <v>78</v>
      </c>
      <c r="D88" s="37" t="s">
        <v>27</v>
      </c>
      <c r="E88" s="38">
        <v>4</v>
      </c>
      <c r="F88" s="39">
        <v>785.09</v>
      </c>
      <c r="G88" s="39">
        <v>762.22</v>
      </c>
      <c r="H88" s="39"/>
      <c r="I88" s="39"/>
      <c r="J88" s="39">
        <v>3140</v>
      </c>
      <c r="K88" s="39">
        <v>3049</v>
      </c>
      <c r="L88" s="39"/>
      <c r="M88" s="39"/>
      <c r="N88" s="39">
        <v>46.31</v>
      </c>
      <c r="O88" s="39">
        <v>185.24</v>
      </c>
      <c r="P88" s="39"/>
      <c r="Q88" s="39"/>
    </row>
    <row r="89" spans="1:17" ht="54">
      <c r="A89" s="8">
        <v>12</v>
      </c>
      <c r="B89" s="35" t="s">
        <v>79</v>
      </c>
      <c r="C89" s="36" t="s">
        <v>80</v>
      </c>
      <c r="D89" s="37" t="s">
        <v>30</v>
      </c>
      <c r="E89" s="40" t="s">
        <v>81</v>
      </c>
      <c r="F89" s="39">
        <v>78.21</v>
      </c>
      <c r="G89" s="39">
        <v>75.93</v>
      </c>
      <c r="H89" s="39"/>
      <c r="I89" s="39"/>
      <c r="J89" s="39">
        <v>1877</v>
      </c>
      <c r="K89" s="39">
        <v>1822</v>
      </c>
      <c r="L89" s="39"/>
      <c r="M89" s="39"/>
      <c r="N89" s="39">
        <v>4.68</v>
      </c>
      <c r="O89" s="39">
        <v>112.32</v>
      </c>
      <c r="P89" s="39"/>
      <c r="Q89" s="39"/>
    </row>
    <row r="90" spans="1:17" ht="24">
      <c r="A90" s="8">
        <v>13</v>
      </c>
      <c r="B90" s="35" t="s">
        <v>82</v>
      </c>
      <c r="C90" s="36" t="s">
        <v>83</v>
      </c>
      <c r="D90" s="37" t="s">
        <v>27</v>
      </c>
      <c r="E90" s="38">
        <v>4</v>
      </c>
      <c r="F90" s="39">
        <v>1949.9</v>
      </c>
      <c r="G90" s="39"/>
      <c r="H90" s="39"/>
      <c r="I90" s="39"/>
      <c r="J90" s="39">
        <v>7800</v>
      </c>
      <c r="K90" s="39"/>
      <c r="L90" s="39"/>
      <c r="M90" s="39"/>
      <c r="N90" s="39"/>
      <c r="O90" s="39"/>
      <c r="P90" s="39"/>
      <c r="Q90" s="39"/>
    </row>
    <row r="91" spans="1:17" ht="12.75">
      <c r="A91" s="77" t="s">
        <v>36</v>
      </c>
      <c r="B91" s="78"/>
      <c r="C91" s="78"/>
      <c r="D91" s="78"/>
      <c r="E91" s="78"/>
      <c r="F91" s="78"/>
      <c r="G91" s="78"/>
      <c r="H91" s="78"/>
      <c r="I91" s="78"/>
      <c r="J91" s="41">
        <v>12817</v>
      </c>
      <c r="K91" s="41">
        <v>4871</v>
      </c>
      <c r="L91" s="39"/>
      <c r="M91" s="39"/>
      <c r="N91" s="39"/>
      <c r="O91" s="41">
        <v>297.56</v>
      </c>
      <c r="P91" s="39"/>
      <c r="Q91" s="39"/>
    </row>
    <row r="92" spans="1:17" ht="12.75">
      <c r="A92" s="77" t="s">
        <v>40</v>
      </c>
      <c r="B92" s="78"/>
      <c r="C92" s="78"/>
      <c r="D92" s="78"/>
      <c r="E92" s="78"/>
      <c r="F92" s="78"/>
      <c r="G92" s="78"/>
      <c r="H92" s="78"/>
      <c r="I92" s="78"/>
      <c r="J92" s="41">
        <v>3312</v>
      </c>
      <c r="K92" s="39"/>
      <c r="L92" s="39"/>
      <c r="M92" s="39"/>
      <c r="N92" s="39"/>
      <c r="O92" s="39"/>
      <c r="P92" s="39"/>
      <c r="Q92" s="39"/>
    </row>
    <row r="93" spans="1:17" ht="12.75">
      <c r="A93" s="77" t="s">
        <v>41</v>
      </c>
      <c r="B93" s="78"/>
      <c r="C93" s="78"/>
      <c r="D93" s="78"/>
      <c r="E93" s="78"/>
      <c r="F93" s="78"/>
      <c r="G93" s="78"/>
      <c r="H93" s="78"/>
      <c r="I93" s="78"/>
      <c r="J93" s="41">
        <v>2338</v>
      </c>
      <c r="K93" s="39"/>
      <c r="L93" s="39"/>
      <c r="M93" s="39"/>
      <c r="N93" s="39"/>
      <c r="O93" s="39"/>
      <c r="P93" s="39"/>
      <c r="Q93" s="39"/>
    </row>
    <row r="94" spans="1:17" ht="12.75">
      <c r="A94" s="79" t="s">
        <v>84</v>
      </c>
      <c r="B94" s="78"/>
      <c r="C94" s="78"/>
      <c r="D94" s="78"/>
      <c r="E94" s="78"/>
      <c r="F94" s="78"/>
      <c r="G94" s="78"/>
      <c r="H94" s="78"/>
      <c r="I94" s="78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77" t="s">
        <v>43</v>
      </c>
      <c r="B95" s="78"/>
      <c r="C95" s="78"/>
      <c r="D95" s="78"/>
      <c r="E95" s="78"/>
      <c r="F95" s="78"/>
      <c r="G95" s="78"/>
      <c r="H95" s="78"/>
      <c r="I95" s="78"/>
      <c r="J95" s="41">
        <v>18467</v>
      </c>
      <c r="K95" s="39"/>
      <c r="L95" s="39"/>
      <c r="M95" s="39"/>
      <c r="N95" s="39"/>
      <c r="O95" s="41">
        <v>297.56</v>
      </c>
      <c r="P95" s="39"/>
      <c r="Q95" s="39"/>
    </row>
    <row r="96" spans="1:17" ht="12.75">
      <c r="A96" s="77" t="s">
        <v>44</v>
      </c>
      <c r="B96" s="78"/>
      <c r="C96" s="78"/>
      <c r="D96" s="78"/>
      <c r="E96" s="78"/>
      <c r="F96" s="78"/>
      <c r="G96" s="78"/>
      <c r="H96" s="78"/>
      <c r="I96" s="78"/>
      <c r="J96" s="41">
        <v>18467</v>
      </c>
      <c r="K96" s="39"/>
      <c r="L96" s="39"/>
      <c r="M96" s="39"/>
      <c r="N96" s="39"/>
      <c r="O96" s="41">
        <v>297.56</v>
      </c>
      <c r="P96" s="39"/>
      <c r="Q96" s="39"/>
    </row>
    <row r="97" spans="1:17" ht="12.75">
      <c r="A97" s="77" t="s">
        <v>45</v>
      </c>
      <c r="B97" s="78"/>
      <c r="C97" s="78"/>
      <c r="D97" s="78"/>
      <c r="E97" s="78"/>
      <c r="F97" s="78"/>
      <c r="G97" s="78"/>
      <c r="H97" s="78"/>
      <c r="I97" s="78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77" t="s">
        <v>63</v>
      </c>
      <c r="B98" s="78"/>
      <c r="C98" s="78"/>
      <c r="D98" s="78"/>
      <c r="E98" s="78"/>
      <c r="F98" s="78"/>
      <c r="G98" s="78"/>
      <c r="H98" s="78"/>
      <c r="I98" s="78"/>
      <c r="J98" s="41">
        <v>7946</v>
      </c>
      <c r="K98" s="39"/>
      <c r="L98" s="39"/>
      <c r="M98" s="39"/>
      <c r="N98" s="39"/>
      <c r="O98" s="39"/>
      <c r="P98" s="39"/>
      <c r="Q98" s="39"/>
    </row>
    <row r="99" spans="1:17" ht="12.75">
      <c r="A99" s="77" t="s">
        <v>47</v>
      </c>
      <c r="B99" s="78"/>
      <c r="C99" s="78"/>
      <c r="D99" s="78"/>
      <c r="E99" s="78"/>
      <c r="F99" s="78"/>
      <c r="G99" s="78"/>
      <c r="H99" s="78"/>
      <c r="I99" s="78"/>
      <c r="J99" s="41">
        <v>4871</v>
      </c>
      <c r="K99" s="39"/>
      <c r="L99" s="39"/>
      <c r="M99" s="39"/>
      <c r="N99" s="39"/>
      <c r="O99" s="39"/>
      <c r="P99" s="39"/>
      <c r="Q99" s="39"/>
    </row>
    <row r="100" spans="1:17" ht="12.75">
      <c r="A100" s="77" t="s">
        <v>48</v>
      </c>
      <c r="B100" s="78"/>
      <c r="C100" s="78"/>
      <c r="D100" s="78"/>
      <c r="E100" s="78"/>
      <c r="F100" s="78"/>
      <c r="G100" s="78"/>
      <c r="H100" s="78"/>
      <c r="I100" s="78"/>
      <c r="J100" s="41">
        <v>3312</v>
      </c>
      <c r="K100" s="39"/>
      <c r="L100" s="39"/>
      <c r="M100" s="39"/>
      <c r="N100" s="39"/>
      <c r="O100" s="39"/>
      <c r="P100" s="39"/>
      <c r="Q100" s="39"/>
    </row>
    <row r="101" spans="1:17" ht="12.75">
      <c r="A101" s="77" t="s">
        <v>49</v>
      </c>
      <c r="B101" s="78"/>
      <c r="C101" s="78"/>
      <c r="D101" s="78"/>
      <c r="E101" s="78"/>
      <c r="F101" s="78"/>
      <c r="G101" s="78"/>
      <c r="H101" s="78"/>
      <c r="I101" s="78"/>
      <c r="J101" s="41">
        <v>2338</v>
      </c>
      <c r="K101" s="39"/>
      <c r="L101" s="39"/>
      <c r="M101" s="39"/>
      <c r="N101" s="39"/>
      <c r="O101" s="39"/>
      <c r="P101" s="39"/>
      <c r="Q101" s="39"/>
    </row>
    <row r="102" spans="1:17" ht="12.75">
      <c r="A102" s="79" t="s">
        <v>85</v>
      </c>
      <c r="B102" s="78"/>
      <c r="C102" s="78"/>
      <c r="D102" s="78"/>
      <c r="E102" s="78"/>
      <c r="F102" s="78"/>
      <c r="G102" s="78"/>
      <c r="H102" s="78"/>
      <c r="I102" s="78"/>
      <c r="J102" s="42">
        <v>18467</v>
      </c>
      <c r="K102" s="39"/>
      <c r="L102" s="39"/>
      <c r="M102" s="39"/>
      <c r="N102" s="39"/>
      <c r="O102" s="42">
        <v>297.56</v>
      </c>
      <c r="P102" s="39"/>
      <c r="Q102" s="39"/>
    </row>
    <row r="103" spans="1:17" ht="12.75">
      <c r="A103" s="80" t="s">
        <v>86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ht="12.75">
      <c r="A104" s="77" t="s">
        <v>87</v>
      </c>
      <c r="B104" s="78"/>
      <c r="C104" s="78"/>
      <c r="D104" s="78"/>
      <c r="E104" s="78"/>
      <c r="F104" s="78"/>
      <c r="G104" s="78"/>
      <c r="H104" s="78"/>
      <c r="I104" s="78"/>
      <c r="J104" s="43">
        <v>1037719</v>
      </c>
      <c r="K104" s="41">
        <v>104758</v>
      </c>
      <c r="L104" s="41">
        <v>36210</v>
      </c>
      <c r="M104" s="41">
        <v>5289</v>
      </c>
      <c r="N104" s="39"/>
      <c r="O104" s="41">
        <v>10814.36</v>
      </c>
      <c r="P104" s="39"/>
      <c r="Q104" s="41">
        <v>499.2</v>
      </c>
    </row>
    <row r="105" spans="1:17" ht="12.75">
      <c r="A105" s="77" t="s">
        <v>88</v>
      </c>
      <c r="B105" s="78"/>
      <c r="C105" s="78"/>
      <c r="D105" s="78"/>
      <c r="E105" s="78"/>
      <c r="F105" s="78"/>
      <c r="G105" s="78"/>
      <c r="H105" s="78"/>
      <c r="I105" s="78"/>
      <c r="J105" s="43">
        <v>1064938</v>
      </c>
      <c r="K105" s="41">
        <v>124735</v>
      </c>
      <c r="L105" s="41">
        <v>43452</v>
      </c>
      <c r="M105" s="41">
        <v>6347</v>
      </c>
      <c r="N105" s="39"/>
      <c r="O105" s="41">
        <v>10814.36</v>
      </c>
      <c r="P105" s="39"/>
      <c r="Q105" s="41">
        <v>499.2</v>
      </c>
    </row>
    <row r="106" spans="1:17" ht="12.75">
      <c r="A106" s="77" t="s">
        <v>40</v>
      </c>
      <c r="B106" s="78"/>
      <c r="C106" s="78"/>
      <c r="D106" s="78"/>
      <c r="E106" s="78"/>
      <c r="F106" s="78"/>
      <c r="G106" s="78"/>
      <c r="H106" s="78"/>
      <c r="I106" s="78"/>
      <c r="J106" s="43">
        <v>82484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7" t="s">
        <v>41</v>
      </c>
      <c r="B107" s="78"/>
      <c r="C107" s="78"/>
      <c r="D107" s="78"/>
      <c r="E107" s="78"/>
      <c r="F107" s="78"/>
      <c r="G107" s="78"/>
      <c r="H107" s="78"/>
      <c r="I107" s="78"/>
      <c r="J107" s="43">
        <v>54733</v>
      </c>
      <c r="K107" s="39"/>
      <c r="L107" s="39"/>
      <c r="M107" s="39"/>
      <c r="N107" s="39"/>
      <c r="O107" s="39"/>
      <c r="P107" s="39"/>
      <c r="Q107" s="39"/>
    </row>
    <row r="108" spans="1:17" ht="12.75">
      <c r="A108" s="79" t="s">
        <v>89</v>
      </c>
      <c r="B108" s="78"/>
      <c r="C108" s="78"/>
      <c r="D108" s="78"/>
      <c r="E108" s="78"/>
      <c r="F108" s="78"/>
      <c r="G108" s="78"/>
      <c r="H108" s="78"/>
      <c r="I108" s="78"/>
      <c r="J108" s="44"/>
      <c r="K108" s="39"/>
      <c r="L108" s="39"/>
      <c r="M108" s="39"/>
      <c r="N108" s="39"/>
      <c r="O108" s="39"/>
      <c r="P108" s="39"/>
      <c r="Q108" s="39"/>
    </row>
    <row r="109" spans="1:17" ht="12.75">
      <c r="A109" s="77" t="s">
        <v>61</v>
      </c>
      <c r="B109" s="78"/>
      <c r="C109" s="78"/>
      <c r="D109" s="78"/>
      <c r="E109" s="78"/>
      <c r="F109" s="78"/>
      <c r="G109" s="78"/>
      <c r="H109" s="78"/>
      <c r="I109" s="78"/>
      <c r="J109" s="43">
        <v>270147</v>
      </c>
      <c r="K109" s="39"/>
      <c r="L109" s="39"/>
      <c r="M109" s="39"/>
      <c r="N109" s="39"/>
      <c r="O109" s="41">
        <v>7993.56</v>
      </c>
      <c r="P109" s="39"/>
      <c r="Q109" s="41">
        <v>499.2</v>
      </c>
    </row>
    <row r="110" spans="1:17" ht="12.75">
      <c r="A110" s="77" t="s">
        <v>62</v>
      </c>
      <c r="B110" s="78"/>
      <c r="C110" s="78"/>
      <c r="D110" s="78"/>
      <c r="E110" s="78"/>
      <c r="F110" s="78"/>
      <c r="G110" s="78"/>
      <c r="H110" s="78"/>
      <c r="I110" s="78"/>
      <c r="J110" s="43">
        <v>836332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7" t="s">
        <v>90</v>
      </c>
      <c r="B111" s="78"/>
      <c r="C111" s="78"/>
      <c r="D111" s="78"/>
      <c r="E111" s="78"/>
      <c r="F111" s="78"/>
      <c r="G111" s="78"/>
      <c r="H111" s="78"/>
      <c r="I111" s="78"/>
      <c r="J111" s="43">
        <v>95676</v>
      </c>
      <c r="K111" s="39"/>
      <c r="L111" s="39"/>
      <c r="M111" s="39"/>
      <c r="N111" s="39"/>
      <c r="O111" s="41">
        <v>2820.8</v>
      </c>
      <c r="P111" s="39"/>
      <c r="Q111" s="39"/>
    </row>
    <row r="112" spans="1:17" ht="12.75">
      <c r="A112" s="77" t="s">
        <v>44</v>
      </c>
      <c r="B112" s="78"/>
      <c r="C112" s="78"/>
      <c r="D112" s="78"/>
      <c r="E112" s="78"/>
      <c r="F112" s="78"/>
      <c r="G112" s="78"/>
      <c r="H112" s="78"/>
      <c r="I112" s="78"/>
      <c r="J112" s="43">
        <v>1202155</v>
      </c>
      <c r="K112" s="39"/>
      <c r="L112" s="39"/>
      <c r="M112" s="39"/>
      <c r="N112" s="39"/>
      <c r="O112" s="41">
        <v>10814.36</v>
      </c>
      <c r="P112" s="39"/>
      <c r="Q112" s="41">
        <v>499.2</v>
      </c>
    </row>
    <row r="113" spans="1:17" ht="12.75">
      <c r="A113" s="77" t="s">
        <v>45</v>
      </c>
      <c r="B113" s="78"/>
      <c r="C113" s="78"/>
      <c r="D113" s="78"/>
      <c r="E113" s="78"/>
      <c r="F113" s="78"/>
      <c r="G113" s="78"/>
      <c r="H113" s="78"/>
      <c r="I113" s="78"/>
      <c r="J113" s="44"/>
      <c r="K113" s="39"/>
      <c r="L113" s="39"/>
      <c r="M113" s="39"/>
      <c r="N113" s="39"/>
      <c r="O113" s="39"/>
      <c r="P113" s="39"/>
      <c r="Q113" s="39"/>
    </row>
    <row r="114" spans="1:17" ht="12.75">
      <c r="A114" s="77" t="s">
        <v>63</v>
      </c>
      <c r="B114" s="78"/>
      <c r="C114" s="78"/>
      <c r="D114" s="78"/>
      <c r="E114" s="78"/>
      <c r="F114" s="78"/>
      <c r="G114" s="78"/>
      <c r="H114" s="78"/>
      <c r="I114" s="78"/>
      <c r="J114" s="43">
        <v>60419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7" t="s">
        <v>46</v>
      </c>
      <c r="B115" s="78"/>
      <c r="C115" s="78"/>
      <c r="D115" s="78"/>
      <c r="E115" s="78"/>
      <c r="F115" s="78"/>
      <c r="G115" s="78"/>
      <c r="H115" s="78"/>
      <c r="I115" s="78"/>
      <c r="J115" s="43">
        <v>43452</v>
      </c>
      <c r="K115" s="39"/>
      <c r="L115" s="39"/>
      <c r="M115" s="39"/>
      <c r="N115" s="39"/>
      <c r="O115" s="39"/>
      <c r="P115" s="39"/>
      <c r="Q115" s="39"/>
    </row>
    <row r="116" spans="1:17" ht="12.75">
      <c r="A116" s="77" t="s">
        <v>47</v>
      </c>
      <c r="B116" s="78"/>
      <c r="C116" s="78"/>
      <c r="D116" s="78"/>
      <c r="E116" s="78"/>
      <c r="F116" s="78"/>
      <c r="G116" s="78"/>
      <c r="H116" s="78"/>
      <c r="I116" s="78"/>
      <c r="J116" s="43">
        <v>131082</v>
      </c>
      <c r="K116" s="39"/>
      <c r="L116" s="39"/>
      <c r="M116" s="39"/>
      <c r="N116" s="39"/>
      <c r="O116" s="39"/>
      <c r="P116" s="39"/>
      <c r="Q116" s="39"/>
    </row>
    <row r="117" spans="1:17" ht="12.75">
      <c r="A117" s="77" t="s">
        <v>64</v>
      </c>
      <c r="B117" s="78"/>
      <c r="C117" s="78"/>
      <c r="D117" s="78"/>
      <c r="E117" s="78"/>
      <c r="F117" s="78"/>
      <c r="G117" s="78"/>
      <c r="H117" s="78"/>
      <c r="I117" s="78"/>
      <c r="J117" s="43">
        <v>836332</v>
      </c>
      <c r="K117" s="39"/>
      <c r="L117" s="39"/>
      <c r="M117" s="39"/>
      <c r="N117" s="39"/>
      <c r="O117" s="39"/>
      <c r="P117" s="39"/>
      <c r="Q117" s="39"/>
    </row>
    <row r="118" spans="1:17" ht="12.75">
      <c r="A118" s="77" t="s">
        <v>48</v>
      </c>
      <c r="B118" s="78"/>
      <c r="C118" s="78"/>
      <c r="D118" s="78"/>
      <c r="E118" s="78"/>
      <c r="F118" s="78"/>
      <c r="G118" s="78"/>
      <c r="H118" s="78"/>
      <c r="I118" s="78"/>
      <c r="J118" s="43">
        <v>82484</v>
      </c>
      <c r="K118" s="39"/>
      <c r="L118" s="39"/>
      <c r="M118" s="39"/>
      <c r="N118" s="39"/>
      <c r="O118" s="39"/>
      <c r="P118" s="39"/>
      <c r="Q118" s="39"/>
    </row>
    <row r="119" spans="1:17" ht="12.75">
      <c r="A119" s="77" t="s">
        <v>49</v>
      </c>
      <c r="B119" s="78"/>
      <c r="C119" s="78"/>
      <c r="D119" s="78"/>
      <c r="E119" s="78"/>
      <c r="F119" s="78"/>
      <c r="G119" s="78"/>
      <c r="H119" s="78"/>
      <c r="I119" s="78"/>
      <c r="J119" s="43">
        <v>54733</v>
      </c>
      <c r="K119" s="39"/>
      <c r="L119" s="39"/>
      <c r="M119" s="39"/>
      <c r="N119" s="39"/>
      <c r="O119" s="39"/>
      <c r="P119" s="39"/>
      <c r="Q119" s="39"/>
    </row>
    <row r="120" spans="1:17" ht="12.75">
      <c r="A120" s="79" t="s">
        <v>91</v>
      </c>
      <c r="B120" s="78"/>
      <c r="C120" s="78"/>
      <c r="D120" s="78"/>
      <c r="E120" s="78"/>
      <c r="F120" s="78"/>
      <c r="G120" s="78"/>
      <c r="H120" s="78"/>
      <c r="I120" s="78"/>
      <c r="J120" s="45">
        <v>1202155</v>
      </c>
      <c r="K120" s="39"/>
      <c r="L120" s="39"/>
      <c r="M120" s="39"/>
      <c r="N120" s="39"/>
      <c r="O120" s="42">
        <v>10814.36</v>
      </c>
      <c r="P120" s="39"/>
      <c r="Q120" s="42">
        <v>499.2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109</v>
      </c>
      <c r="E124" s="3"/>
      <c r="F124" s="46"/>
      <c r="G124" s="46" t="s">
        <v>110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N23:N25"/>
    <mergeCell ref="Q23:Q25"/>
    <mergeCell ref="J24:J25"/>
    <mergeCell ref="K24:M24"/>
    <mergeCell ref="J23:M23"/>
    <mergeCell ref="P23:P25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Q46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69:I69"/>
    <mergeCell ref="A70:Q70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Q87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A101:I101"/>
    <mergeCell ref="A102:I102"/>
    <mergeCell ref="A103:Q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119:I119"/>
    <mergeCell ref="A120:I120"/>
    <mergeCell ref="J15:K15"/>
    <mergeCell ref="J19:K19"/>
    <mergeCell ref="J20:K20"/>
    <mergeCell ref="J18:K18"/>
    <mergeCell ref="J17:K17"/>
    <mergeCell ref="J16:K16"/>
  </mergeCells>
  <printOptions/>
  <pageMargins left="0.2362204724409449" right="0" top="0.5905511811023623" bottom="0.1968503937007874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2012-04-23T14:13:46Z</cp:lastPrinted>
  <dcterms:created xsi:type="dcterms:W3CDTF">2002-02-11T05:58:42Z</dcterms:created>
  <dcterms:modified xsi:type="dcterms:W3CDTF">2012-04-23T14:13:49Z</dcterms:modified>
  <cp:category/>
  <cp:version/>
  <cp:contentType/>
  <cp:contentStatus/>
</cp:coreProperties>
</file>